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upvedues-my.sharepoint.com/personal/gcaredd_upv_edu_es/Documents/Endure/Manuscripts/2023_Learning from progressive collapse of buildings/V2/"/>
    </mc:Choice>
  </mc:AlternateContent>
  <xr:revisionPtr revIDLastSave="531" documentId="11_AD4D5CB4E552A5DACE1C640E501B515A5ADEDD89" xr6:coauthVersionLast="47" xr6:coauthVersionMax="47" xr10:uidLastSave="{B1629D42-BCE5-4F69-8EC7-8A728B31EEA8}"/>
  <bookViews>
    <workbookView xWindow="38280" yWindow="4260" windowWidth="29040" windowHeight="15720" xr2:uid="{00000000-000D-0000-FFFF-FFFF00000000}"/>
  </bookViews>
  <sheets>
    <sheet name="Case studies" sheetId="2" r:id="rId1"/>
    <sheet name="Reference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2" l="1"/>
  <c r="H35" i="2"/>
  <c r="H36" i="2"/>
  <c r="H37" i="2"/>
  <c r="H38" i="2"/>
  <c r="H39" i="2"/>
  <c r="H40" i="2"/>
  <c r="H41" i="2"/>
  <c r="AS41" i="2" s="1"/>
  <c r="AW41" i="2" s="1"/>
  <c r="H29" i="2"/>
  <c r="H30" i="2"/>
  <c r="H31" i="2"/>
  <c r="H32" i="2"/>
  <c r="H33" i="2"/>
  <c r="H34" i="2"/>
  <c r="H23" i="2"/>
  <c r="H24" i="2"/>
  <c r="H25" i="2"/>
  <c r="H26" i="2"/>
  <c r="H27" i="2"/>
  <c r="H28" i="2"/>
  <c r="H14" i="2"/>
  <c r="H15" i="2"/>
  <c r="H16" i="2"/>
  <c r="H17" i="2"/>
  <c r="H18" i="2"/>
  <c r="H19" i="2"/>
  <c r="H20" i="2"/>
  <c r="H21" i="2"/>
  <c r="H22" i="2"/>
  <c r="H5" i="2"/>
  <c r="H6" i="2"/>
  <c r="H7" i="2"/>
  <c r="H8" i="2"/>
  <c r="H9" i="2"/>
  <c r="H10" i="2"/>
  <c r="H11" i="2"/>
  <c r="H12" i="2"/>
  <c r="H13" i="2"/>
  <c r="H4" i="2"/>
  <c r="H43" i="2"/>
  <c r="AV40" i="2"/>
  <c r="AV41" i="2"/>
  <c r="AV42" i="2"/>
  <c r="AV43" i="2"/>
  <c r="AU40" i="2"/>
  <c r="AU41" i="2"/>
  <c r="AU42" i="2"/>
  <c r="AU43" i="2"/>
  <c r="AT40" i="2"/>
  <c r="AT41" i="2"/>
  <c r="AT42" i="2"/>
  <c r="AT43" i="2"/>
  <c r="AS40" i="2"/>
  <c r="AW40" i="2" s="1"/>
  <c r="AS42" i="2"/>
  <c r="AW42" i="2" s="1"/>
  <c r="AS43" i="2"/>
  <c r="AW43" i="2" s="1"/>
  <c r="AR40" i="2"/>
  <c r="AR41" i="2"/>
  <c r="AR42" i="2"/>
  <c r="AR43" i="2"/>
  <c r="AM43" i="2"/>
  <c r="AL43" i="2"/>
  <c r="AM41" i="2"/>
  <c r="AL41" i="2"/>
  <c r="AI41" i="2"/>
  <c r="O43" i="2"/>
  <c r="O42" i="2"/>
  <c r="O41" i="2"/>
  <c r="AS35" i="2"/>
  <c r="AU39" i="2"/>
  <c r="AR39" i="2"/>
  <c r="AU38" i="2"/>
  <c r="AR38" i="2"/>
  <c r="AQ38" i="2"/>
  <c r="AL38" i="2"/>
  <c r="AU37" i="2"/>
  <c r="AR37" i="2"/>
  <c r="AV36" i="2"/>
  <c r="AU36" i="2"/>
  <c r="AT36" i="2"/>
  <c r="AR36" i="2"/>
  <c r="AV35" i="2"/>
  <c r="AU35" i="2"/>
  <c r="AR35" i="2"/>
  <c r="O39" i="2"/>
  <c r="AT39" i="2" s="1"/>
  <c r="O38" i="2"/>
  <c r="AT38" i="2" s="1"/>
  <c r="O37" i="2"/>
  <c r="N37" i="2"/>
  <c r="N36" i="2"/>
  <c r="O35" i="2"/>
  <c r="AT35" i="2" s="1"/>
  <c r="AS39" i="2"/>
  <c r="AS38" i="2"/>
  <c r="AS37" i="2"/>
  <c r="AS36" i="2"/>
  <c r="N19" i="2"/>
  <c r="AV38" i="2" l="1"/>
  <c r="AW38" i="2" s="1"/>
  <c r="AT37" i="2"/>
  <c r="AW35" i="2"/>
  <c r="AW36" i="2"/>
  <c r="AL39" i="2"/>
  <c r="AV39" i="2" s="1"/>
  <c r="AW39" i="2" s="1"/>
  <c r="AL37" i="2"/>
  <c r="AV37" i="2" s="1"/>
  <c r="AW37" i="2" s="1"/>
  <c r="AV5" i="2"/>
  <c r="AV6" i="2"/>
  <c r="AV7" i="2"/>
  <c r="AV8" i="2"/>
  <c r="AV9" i="2"/>
  <c r="AV10" i="2"/>
  <c r="AV11" i="2"/>
  <c r="AV12" i="2"/>
  <c r="AV15" i="2"/>
  <c r="AV16" i="2"/>
  <c r="AV17" i="2"/>
  <c r="AV19" i="2"/>
  <c r="AV22" i="2"/>
  <c r="AV25" i="2"/>
  <c r="AV26" i="2"/>
  <c r="AV27" i="2"/>
  <c r="AV28" i="2"/>
  <c r="AV32" i="2"/>
  <c r="AV34" i="2"/>
  <c r="AV4" i="2"/>
  <c r="AU5" i="2"/>
  <c r="AU6" i="2"/>
  <c r="AU7" i="2"/>
  <c r="AU8" i="2"/>
  <c r="AU9" i="2"/>
  <c r="AU10" i="2"/>
  <c r="AU11" i="2"/>
  <c r="AU12" i="2"/>
  <c r="AU13" i="2"/>
  <c r="AU14" i="2"/>
  <c r="AU15" i="2"/>
  <c r="AU16" i="2"/>
  <c r="AU17" i="2"/>
  <c r="AU18" i="2"/>
  <c r="AU19" i="2"/>
  <c r="AU20" i="2"/>
  <c r="AU21" i="2"/>
  <c r="AU22" i="2"/>
  <c r="AU23" i="2"/>
  <c r="AU24" i="2"/>
  <c r="AU25" i="2"/>
  <c r="AU26" i="2"/>
  <c r="AU27" i="2"/>
  <c r="AU28" i="2"/>
  <c r="AU29" i="2"/>
  <c r="AU30" i="2"/>
  <c r="AU31" i="2"/>
  <c r="AU32" i="2"/>
  <c r="AU33" i="2"/>
  <c r="AU34" i="2"/>
  <c r="AU4" i="2"/>
  <c r="AT6" i="2"/>
  <c r="AT7" i="2"/>
  <c r="AT8" i="2"/>
  <c r="AT9" i="2"/>
  <c r="AT10" i="2"/>
  <c r="AT11" i="2"/>
  <c r="AS4" i="2"/>
  <c r="AS6" i="2"/>
  <c r="AS7" i="2"/>
  <c r="AS8" i="2"/>
  <c r="AS9" i="2"/>
  <c r="AS10" i="2"/>
  <c r="AS11" i="2"/>
  <c r="AT13" i="2"/>
  <c r="AT15" i="2"/>
  <c r="AT16" i="2"/>
  <c r="AT20" i="2"/>
  <c r="AT25" i="2"/>
  <c r="AT26" i="2"/>
  <c r="AT27" i="2"/>
  <c r="AT28" i="2"/>
  <c r="AT30" i="2"/>
  <c r="AT32" i="2"/>
  <c r="AT34" i="2"/>
  <c r="AT12" i="2"/>
  <c r="AS13" i="2"/>
  <c r="AS14" i="2"/>
  <c r="AS15" i="2"/>
  <c r="AS16" i="2"/>
  <c r="AS17" i="2"/>
  <c r="AS18" i="2"/>
  <c r="AS19" i="2"/>
  <c r="AS20" i="2"/>
  <c r="AS21" i="2"/>
  <c r="AS22" i="2"/>
  <c r="AS23" i="2"/>
  <c r="AS24" i="2"/>
  <c r="AS25" i="2"/>
  <c r="AS26" i="2"/>
  <c r="AS27" i="2"/>
  <c r="AS28" i="2"/>
  <c r="AS29" i="2"/>
  <c r="AS30" i="2"/>
  <c r="AS31" i="2"/>
  <c r="AS32" i="2"/>
  <c r="AS33" i="2"/>
  <c r="AS34" i="2"/>
  <c r="AS12" i="2"/>
  <c r="AR5" i="2"/>
  <c r="AR6" i="2"/>
  <c r="AR7" i="2"/>
  <c r="AR8" i="2"/>
  <c r="AR9" i="2"/>
  <c r="AR10" i="2"/>
  <c r="AR11" i="2"/>
  <c r="AR12" i="2"/>
  <c r="AR13" i="2"/>
  <c r="AR14" i="2"/>
  <c r="AR15" i="2"/>
  <c r="AR16" i="2"/>
  <c r="AR17" i="2"/>
  <c r="AR18" i="2"/>
  <c r="AR19" i="2"/>
  <c r="AR20" i="2"/>
  <c r="AR21" i="2"/>
  <c r="AR22" i="2"/>
  <c r="AR23" i="2"/>
  <c r="AR24" i="2"/>
  <c r="AR25" i="2"/>
  <c r="AR26" i="2"/>
  <c r="AR27" i="2"/>
  <c r="AR28" i="2"/>
  <c r="AR29" i="2"/>
  <c r="AR30" i="2"/>
  <c r="AR31" i="2"/>
  <c r="AR32" i="2"/>
  <c r="AR33" i="2"/>
  <c r="AR34" i="2"/>
  <c r="AR4" i="2"/>
  <c r="O33" i="2"/>
  <c r="AT33" i="2" s="1"/>
  <c r="O31" i="2"/>
  <c r="AL31" i="2" s="1"/>
  <c r="AV31" i="2" s="1"/>
  <c r="AL30" i="2"/>
  <c r="AV30" i="2" s="1"/>
  <c r="AL29" i="2"/>
  <c r="AV29" i="2" s="1"/>
  <c r="O29" i="2"/>
  <c r="AT29" i="2" s="1"/>
  <c r="Y24" i="2"/>
  <c r="V24" i="2"/>
  <c r="O24" i="2"/>
  <c r="AL24" i="2" s="1"/>
  <c r="AV24" i="2" s="1"/>
  <c r="N24" i="2"/>
  <c r="AL23" i="2"/>
  <c r="AV23" i="2" s="1"/>
  <c r="W23" i="2"/>
  <c r="T23" i="2"/>
  <c r="O23" i="2"/>
  <c r="O22" i="2"/>
  <c r="AT22" i="2" s="1"/>
  <c r="AL21" i="2"/>
  <c r="AV21" i="2" s="1"/>
  <c r="O21" i="2"/>
  <c r="AT21" i="2" s="1"/>
  <c r="AL20" i="2"/>
  <c r="AV20" i="2" s="1"/>
  <c r="W19" i="2"/>
  <c r="O19" i="2"/>
  <c r="O18" i="2"/>
  <c r="AT18" i="2" s="1"/>
  <c r="P17" i="2"/>
  <c r="O17" i="2"/>
  <c r="N17" i="2"/>
  <c r="AL14" i="2"/>
  <c r="AV14" i="2" s="1"/>
  <c r="Y14" i="2"/>
  <c r="V14" i="2"/>
  <c r="AL13" i="2"/>
  <c r="AV13" i="2" s="1"/>
  <c r="S5" i="2"/>
  <c r="O4" i="2"/>
  <c r="AT4" i="2" s="1"/>
  <c r="AW32" i="2" l="1"/>
  <c r="AW21" i="2"/>
  <c r="AW34" i="2"/>
  <c r="AW16" i="2"/>
  <c r="AW26" i="2"/>
  <c r="AW10" i="2"/>
  <c r="AW7" i="2"/>
  <c r="AW25" i="2"/>
  <c r="AW8" i="2"/>
  <c r="AW22" i="2"/>
  <c r="AW6" i="2"/>
  <c r="AW20" i="2"/>
  <c r="AW4" i="2"/>
  <c r="AW9" i="2"/>
  <c r="AW17" i="2"/>
  <c r="AW30" i="2"/>
  <c r="AW15" i="2"/>
  <c r="AW29" i="2"/>
  <c r="AW13" i="2"/>
  <c r="AW28" i="2"/>
  <c r="AW12" i="2"/>
  <c r="AW27" i="2"/>
  <c r="AW11" i="2"/>
  <c r="AT19" i="2"/>
  <c r="AW19" i="2" s="1"/>
  <c r="AT17" i="2"/>
  <c r="AT5" i="2"/>
  <c r="AS5" i="2"/>
  <c r="AT14" i="2"/>
  <c r="AW14" i="2" s="1"/>
  <c r="AT24" i="2"/>
  <c r="AW24" i="2" s="1"/>
  <c r="AT31" i="2"/>
  <c r="AW31" i="2" s="1"/>
  <c r="AT23" i="2"/>
  <c r="AW23" i="2" s="1"/>
  <c r="AL33" i="2"/>
  <c r="AV33" i="2" s="1"/>
  <c r="AW33" i="2" s="1"/>
  <c r="AL18" i="2"/>
  <c r="AV18" i="2" s="1"/>
  <c r="AW18" i="2" s="1"/>
  <c r="AW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tc={AAAB7EB7-E316-45A5-959C-3D93F2E2DD57}</author>
    <author>tc={70F7BF4D-81F2-479F-9EA0-C2EF4B3E1683}</author>
    <author>tc={32D1ED26-957D-4FCF-BB1C-3C62C0966FCB}</author>
    <author>tc={D74E0B13-8672-4A8C-BFB0-335D92877E07}</author>
    <author>tc={1E0C4CA3-9B7F-4D3A-8B23-B6E80430BFFD}</author>
    <author>tc={E62587E9-81DD-4E75-9287-C2BA1E829A61}</author>
    <author>tc={E48DC1BF-5EA2-4DC8-89A4-71181445AE6A}</author>
    <author>tc={A2277707-439B-4BCA-B8B0-224C3374B386}</author>
  </authors>
  <commentList>
    <comment ref="M10" authorId="0" shapeId="0" xr:uid="{AAAB7EB7-E316-45A5-959C-3D93F2E2DD5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steel panels composed by columns and spandrels</t>
      </text>
    </comment>
    <comment ref="AE10" authorId="1" shapeId="0" xr:uid="{70F7BF4D-81F2-479F-9EA0-C2EF4B3E168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from 93th to 99th floor in WTC1; from 77th to 85th floor in WTC2</t>
      </text>
    </comment>
    <comment ref="M11" authorId="2" shapeId="0" xr:uid="{32D1ED26-957D-4FCF-BB1C-3C62C0966FC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steel panels composed by columns and spandrels</t>
      </text>
    </comment>
    <comment ref="AE11" authorId="3" shapeId="0" xr:uid="{D74E0B13-8672-4A8C-BFB0-335D92877E0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from 93th to 99th floor in WTC1; from 77th to 85th floor in WTC2</t>
      </text>
    </comment>
    <comment ref="AM14" authorId="4" shapeId="0" xr:uid="{1E0C4CA3-9B7F-4D3A-8B23-B6E80430BFF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Or 8</t>
      </text>
    </comment>
    <comment ref="P15" authorId="5" shapeId="0" xr:uid="{E62587E9-81DD-4E75-9287-C2BA1E829A6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22-levels building under construction</t>
      </text>
    </comment>
    <comment ref="P16" authorId="6" shapeId="0" xr:uid="{E48DC1BF-5EA2-4DC8-89A4-71181445AE6A}">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The foundation of the building was for 5-story</t>
      </text>
    </comment>
    <comment ref="Z16" authorId="7" shapeId="0" xr:uid="{A2277707-439B-4BCA-B8B0-224C3374B386}">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 Extension of the building without considering structural design;
- Conversion from commercial to industrial use
</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6">
    <bk>
      <extLst>
        <ext uri="{3e2802c4-a4d2-4d8b-9148-e3be6c30e623}">
          <xlrd:rvb i="0"/>
        </ext>
      </extLst>
    </bk>
    <bk>
      <extLst>
        <ext uri="{3e2802c4-a4d2-4d8b-9148-e3be6c30e623}">
          <xlrd:rvb i="34"/>
        </ext>
      </extLst>
    </bk>
    <bk>
      <extLst>
        <ext uri="{3e2802c4-a4d2-4d8b-9148-e3be6c30e623}">
          <xlrd:rvb i="47"/>
        </ext>
      </extLst>
    </bk>
    <bk>
      <extLst>
        <ext uri="{3e2802c4-a4d2-4d8b-9148-e3be6c30e623}">
          <xlrd:rvb i="61"/>
        </ext>
      </extLst>
    </bk>
    <bk>
      <extLst>
        <ext uri="{3e2802c4-a4d2-4d8b-9148-e3be6c30e623}">
          <xlrd:rvb i="73"/>
        </ext>
      </extLst>
    </bk>
    <bk>
      <extLst>
        <ext uri="{3e2802c4-a4d2-4d8b-9148-e3be6c30e623}">
          <xlrd:rvb i="83"/>
        </ext>
      </extLst>
    </bk>
    <bk>
      <extLst>
        <ext uri="{3e2802c4-a4d2-4d8b-9148-e3be6c30e623}">
          <xlrd:rvb i="93"/>
        </ext>
      </extLst>
    </bk>
    <bk>
      <extLst>
        <ext uri="{3e2802c4-a4d2-4d8b-9148-e3be6c30e623}">
          <xlrd:rvb i="133"/>
        </ext>
      </extLst>
    </bk>
    <bk>
      <extLst>
        <ext uri="{3e2802c4-a4d2-4d8b-9148-e3be6c30e623}">
          <xlrd:rvb i="143"/>
        </ext>
      </extLst>
    </bk>
    <bk>
      <extLst>
        <ext uri="{3e2802c4-a4d2-4d8b-9148-e3be6c30e623}">
          <xlrd:rvb i="175"/>
        </ext>
      </extLst>
    </bk>
    <bk>
      <extLst>
        <ext uri="{3e2802c4-a4d2-4d8b-9148-e3be6c30e623}">
          <xlrd:rvb i="184"/>
        </ext>
      </extLst>
    </bk>
    <bk>
      <extLst>
        <ext uri="{3e2802c4-a4d2-4d8b-9148-e3be6c30e623}">
          <xlrd:rvb i="196"/>
        </ext>
      </extLst>
    </bk>
    <bk>
      <extLst>
        <ext uri="{3e2802c4-a4d2-4d8b-9148-e3be6c30e623}">
          <xlrd:rvb i="209"/>
        </ext>
      </extLst>
    </bk>
    <bk>
      <extLst>
        <ext uri="{3e2802c4-a4d2-4d8b-9148-e3be6c30e623}">
          <xlrd:rvb i="241"/>
        </ext>
      </extLst>
    </bk>
    <bk>
      <extLst>
        <ext uri="{3e2802c4-a4d2-4d8b-9148-e3be6c30e623}">
          <xlrd:rvb i="253"/>
        </ext>
      </extLst>
    </bk>
    <bk>
      <extLst>
        <ext uri="{3e2802c4-a4d2-4d8b-9148-e3be6c30e623}">
          <xlrd:rvb i="265"/>
        </ext>
      </extLst>
    </bk>
    <bk>
      <extLst>
        <ext uri="{3e2802c4-a4d2-4d8b-9148-e3be6c30e623}">
          <xlrd:rvb i="275"/>
        </ext>
      </extLst>
    </bk>
    <bk>
      <extLst>
        <ext uri="{3e2802c4-a4d2-4d8b-9148-e3be6c30e623}">
          <xlrd:rvb i="286"/>
        </ext>
      </extLst>
    </bk>
    <bk>
      <extLst>
        <ext uri="{3e2802c4-a4d2-4d8b-9148-e3be6c30e623}">
          <xlrd:rvb i="296"/>
        </ext>
      </extLst>
    </bk>
    <bk>
      <extLst>
        <ext uri="{3e2802c4-a4d2-4d8b-9148-e3be6c30e623}">
          <xlrd:rvb i="307"/>
        </ext>
      </extLst>
    </bk>
    <bk>
      <extLst>
        <ext uri="{3e2802c4-a4d2-4d8b-9148-e3be6c30e623}">
          <xlrd:rvb i="317"/>
        </ext>
      </extLst>
    </bk>
    <bk>
      <extLst>
        <ext uri="{3e2802c4-a4d2-4d8b-9148-e3be6c30e623}">
          <xlrd:rvb i="325"/>
        </ext>
      </extLst>
    </bk>
    <bk>
      <extLst>
        <ext uri="{3e2802c4-a4d2-4d8b-9148-e3be6c30e623}">
          <xlrd:rvb i="335"/>
        </ext>
      </extLst>
    </bk>
    <bk>
      <extLst>
        <ext uri="{3e2802c4-a4d2-4d8b-9148-e3be6c30e623}">
          <xlrd:rvb i="345"/>
        </ext>
      </extLst>
    </bk>
    <bk>
      <extLst>
        <ext uri="{3e2802c4-a4d2-4d8b-9148-e3be6c30e623}">
          <xlrd:rvb i="355"/>
        </ext>
      </extLst>
    </bk>
    <bk>
      <extLst>
        <ext uri="{3e2802c4-a4d2-4d8b-9148-e3be6c30e623}">
          <xlrd:rvb i="367"/>
        </ext>
      </extLst>
    </bk>
    <bk>
      <extLst>
        <ext uri="{3e2802c4-a4d2-4d8b-9148-e3be6c30e623}">
          <xlrd:rvb i="379"/>
        </ext>
      </extLst>
    </bk>
    <bk>
      <extLst>
        <ext uri="{3e2802c4-a4d2-4d8b-9148-e3be6c30e623}">
          <xlrd:rvb i="389"/>
        </ext>
      </extLst>
    </bk>
    <bk>
      <extLst>
        <ext uri="{3e2802c4-a4d2-4d8b-9148-e3be6c30e623}">
          <xlrd:rvb i="399"/>
        </ext>
      </extLst>
    </bk>
    <bk>
      <extLst>
        <ext uri="{3e2802c4-a4d2-4d8b-9148-e3be6c30e623}">
          <xlrd:rvb i="409"/>
        </ext>
      </extLst>
    </bk>
    <bk>
      <extLst>
        <ext uri="{3e2802c4-a4d2-4d8b-9148-e3be6c30e623}">
          <xlrd:rvb i="421"/>
        </ext>
      </extLst>
    </bk>
    <bk>
      <extLst>
        <ext uri="{3e2802c4-a4d2-4d8b-9148-e3be6c30e623}">
          <xlrd:rvb i="433"/>
        </ext>
      </extLst>
    </bk>
    <bk>
      <extLst>
        <ext uri="{3e2802c4-a4d2-4d8b-9148-e3be6c30e623}">
          <xlrd:rvb i="445"/>
        </ext>
      </extLst>
    </bk>
    <bk>
      <extLst>
        <ext uri="{3e2802c4-a4d2-4d8b-9148-e3be6c30e623}">
          <xlrd:rvb i="453"/>
        </ext>
      </extLst>
    </bk>
    <bk>
      <extLst>
        <ext uri="{3e2802c4-a4d2-4d8b-9148-e3be6c30e623}">
          <xlrd:rvb i="101"/>
        </ext>
      </extLst>
    </bk>
    <bk>
      <extLst>
        <ext uri="{3e2802c4-a4d2-4d8b-9148-e3be6c30e623}">
          <xlrd:rvb i="490"/>
        </ext>
      </extLst>
    </bk>
  </futureMetadata>
  <valueMetadata count="36">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valueMetadata>
</metadata>
</file>

<file path=xl/sharedStrings.xml><?xml version="1.0" encoding="utf-8"?>
<sst xmlns="http://schemas.openxmlformats.org/spreadsheetml/2006/main" count="1200" uniqueCount="392">
  <si>
    <t>Ref.</t>
  </si>
  <si>
    <t>Case</t>
  </si>
  <si>
    <t>CONTEXTUAL INFORMATION</t>
  </si>
  <si>
    <t>STRUCTURAL TYPOLOGY</t>
  </si>
  <si>
    <t>GEOMETRY</t>
  </si>
  <si>
    <t>FAILURE</t>
  </si>
  <si>
    <t>CONSEQUENCE</t>
  </si>
  <si>
    <t>INFORMATION UTILITY INDEX</t>
  </si>
  <si>
    <t>City</t>
  </si>
  <si>
    <t>Country</t>
  </si>
  <si>
    <t>Year construction completed</t>
  </si>
  <si>
    <t>Year of collapse</t>
  </si>
  <si>
    <t>Materials</t>
  </si>
  <si>
    <t>Height category</t>
  </si>
  <si>
    <t>Gravity load transfer category</t>
  </si>
  <si>
    <t>Lateral load transfer category</t>
  </si>
  <si>
    <t>Type of Slab</t>
  </si>
  <si>
    <t>Slab thickness [cm]</t>
  </si>
  <si>
    <t>Total height [m]</t>
  </si>
  <si>
    <r>
      <t>Floor area [m</t>
    </r>
    <r>
      <rPr>
        <b/>
        <vertAlign val="superscript"/>
        <sz val="11"/>
        <color theme="1"/>
        <rFont val="Calibri"/>
        <family val="2"/>
        <scheme val="minor"/>
      </rPr>
      <t>2</t>
    </r>
    <r>
      <rPr>
        <b/>
        <sz val="11"/>
        <color theme="1"/>
        <rFont val="Calibri"/>
        <family val="2"/>
        <scheme val="minor"/>
      </rPr>
      <t>]</t>
    </r>
  </si>
  <si>
    <t>Number of levels</t>
  </si>
  <si>
    <t>Number of underground levels</t>
  </si>
  <si>
    <t>First floor height [m]</t>
  </si>
  <si>
    <t>Typical floor-to-floor height [m]</t>
  </si>
  <si>
    <t>Shortest building side</t>
  </si>
  <si>
    <t>Largest building side</t>
  </si>
  <si>
    <t>Hazard causing failure</t>
  </si>
  <si>
    <t>Initial failure - description</t>
  </si>
  <si>
    <t>Class of failure propagation (Redistribution, Impact, Instability, Mixed)</t>
  </si>
  <si>
    <t>Mechanism of failure propagation
(Zipper, Section, Domino, Pancake, Instability)</t>
  </si>
  <si>
    <t>Direction of failure propagation</t>
  </si>
  <si>
    <t>Main structural elements collapsed</t>
  </si>
  <si>
    <t>Failure propagation stopped by?</t>
  </si>
  <si>
    <t>Use category or categories</t>
  </si>
  <si>
    <r>
      <t>Collapse Area (floor) [m</t>
    </r>
    <r>
      <rPr>
        <b/>
        <vertAlign val="superscript"/>
        <sz val="11"/>
        <color theme="1"/>
        <rFont val="Calibri"/>
        <family val="2"/>
        <scheme val="minor"/>
      </rPr>
      <t>2</t>
    </r>
    <r>
      <rPr>
        <b/>
        <sz val="11"/>
        <color theme="1"/>
        <rFont val="Calibri"/>
        <family val="2"/>
        <scheme val="minor"/>
      </rPr>
      <t>]</t>
    </r>
  </si>
  <si>
    <t>No. of floors collapsed</t>
  </si>
  <si>
    <t>Number of fatalities</t>
  </si>
  <si>
    <t>Time of collapse</t>
  </si>
  <si>
    <t>Total building occupancy at time of collapse</t>
  </si>
  <si>
    <t>Occupancy in area affected by collapse</t>
  </si>
  <si>
    <t>Basic info</t>
  </si>
  <si>
    <t>Structural typology</t>
  </si>
  <si>
    <t>Geometry</t>
  </si>
  <si>
    <t>Failure</t>
  </si>
  <si>
    <t>Consequences</t>
  </si>
  <si>
    <t>Overall value [%]</t>
  </si>
  <si>
    <t>Length [m]</t>
  </si>
  <si>
    <t>Max. span [m]</t>
  </si>
  <si>
    <t>No. of bays</t>
  </si>
  <si>
    <t>Horizontal direction</t>
  </si>
  <si>
    <t>Vertical direction</t>
  </si>
  <si>
    <t>A. P. Murrah Federal Building</t>
  </si>
  <si>
    <t>USA</t>
  </si>
  <si>
    <t>RC</t>
  </si>
  <si>
    <t>Beams and columns</t>
  </si>
  <si>
    <t>Shear wall system</t>
  </si>
  <si>
    <t>Cast-in-place one-way slab system</t>
  </si>
  <si>
    <t>Columns, beams, transfer girder (3rd floor), shear walls</t>
  </si>
  <si>
    <t>-</t>
  </si>
  <si>
    <t>Bomb blast (terrorism)</t>
  </si>
  <si>
    <t>Column</t>
  </si>
  <si>
    <t>Edge position</t>
  </si>
  <si>
    <t>Ground floor</t>
  </si>
  <si>
    <t>Failure of 1 column (G20) due to shattering and subsequent failure of 2 others (G16 &amp; G24) due to transfer girder rotating inwards.</t>
  </si>
  <si>
    <t>Impact</t>
  </si>
  <si>
    <t>Domino, Pancake</t>
  </si>
  <si>
    <t>Horizontal, Vertical</t>
  </si>
  <si>
    <t>Transfer girder, beams, slabs</t>
  </si>
  <si>
    <t>Parallel to the longer side of the building, it is interesting to note that failure stops just when there is a discontinuity in the transfer girder's top reinforcement, leaving a hanging stub of the transfer girder.</t>
  </si>
  <si>
    <t>Government offices</t>
  </si>
  <si>
    <t>Ronan Point Tower</t>
  </si>
  <si>
    <t>UK</t>
  </si>
  <si>
    <t>PC</t>
  </si>
  <si>
    <t>Load-bearing walls</t>
  </si>
  <si>
    <t>Shear core</t>
  </si>
  <si>
    <t>Precast panel</t>
  </si>
  <si>
    <t>Floor panels, load-bearing walls</t>
  </si>
  <si>
    <t>Gas explosion</t>
  </si>
  <si>
    <t>Wall</t>
  </si>
  <si>
    <t>18th floor</t>
  </si>
  <si>
    <t>Corner walls of the 18th floor</t>
  </si>
  <si>
    <t>Pancake</t>
  </si>
  <si>
    <t>Vertical</t>
  </si>
  <si>
    <t>Floor panels, wall panels</t>
  </si>
  <si>
    <t>End of panels / differences in stiffness</t>
  </si>
  <si>
    <t>Residential</t>
  </si>
  <si>
    <t>5:45 am, on a Thursday</t>
  </si>
  <si>
    <t>Capitán Arenas</t>
  </si>
  <si>
    <t>Spain</t>
  </si>
  <si>
    <t>U.S. Marine Barracks</t>
  </si>
  <si>
    <t>Lebanon</t>
  </si>
  <si>
    <t>Steel</t>
  </si>
  <si>
    <t>6:22 am on a Sunday</t>
  </si>
  <si>
    <t>Asociación Argentina Israelita</t>
  </si>
  <si>
    <t>Argentina</t>
  </si>
  <si>
    <t>Composite (RC, Masonry)</t>
  </si>
  <si>
    <t>Columns, beams, slabs, masonry walls</t>
  </si>
  <si>
    <t>Four ground floor columns due to blast pressure</t>
  </si>
  <si>
    <t>Mixed (Redistribution, Impact)</t>
  </si>
  <si>
    <t>Zipper, Pancake</t>
  </si>
  <si>
    <t>Columns, beams, slabs, walls</t>
  </si>
  <si>
    <t>Total collapse</t>
  </si>
  <si>
    <t>Offices</t>
  </si>
  <si>
    <t>9:53 am on a Monday</t>
  </si>
  <si>
    <t>Sampoong Department Store</t>
  </si>
  <si>
    <t>South Korea</t>
  </si>
  <si>
    <t>Slabs on columns</t>
  </si>
  <si>
    <t>Shear wall system, shear core</t>
  </si>
  <si>
    <t>Flat-slab with drop panels</t>
  </si>
  <si>
    <t>45 (according to the design values)</t>
  </si>
  <si>
    <t>Columns, slabs, shear walls, shear core</t>
  </si>
  <si>
    <t>Design and construction errors, change of use of a floor</t>
  </si>
  <si>
    <t>Internal position</t>
  </si>
  <si>
    <t>5th floor</t>
  </si>
  <si>
    <t>Failure of 1 column (5E) on the fifth floor</t>
  </si>
  <si>
    <t>Columns, slabs</t>
  </si>
  <si>
    <t>Total collapse (confined to Building A)</t>
  </si>
  <si>
    <t>Shopping areas and Restaurants</t>
  </si>
  <si>
    <t>5:55 pm on a Thursday</t>
  </si>
  <si>
    <t>WTC 1</t>
  </si>
  <si>
    <t>Tubular system</t>
  </si>
  <si>
    <t>Cast-in-place concrete on a grid of steel bar trusses</t>
  </si>
  <si>
    <t>Columns, beams steel panels and floor system</t>
  </si>
  <si>
    <t>Aircraft impact (terrorism)</t>
  </si>
  <si>
    <t>Several</t>
  </si>
  <si>
    <t>Edge and internal position</t>
  </si>
  <si>
    <t>Between 93th and 101st floor</t>
  </si>
  <si>
    <t>Severe damage to exterior and core columns and floor system</t>
  </si>
  <si>
    <t>Offices, Shopping areas, Restaurants</t>
  </si>
  <si>
    <t>10:28 am on a Tuesday</t>
  </si>
  <si>
    <t>WTC 2</t>
  </si>
  <si>
    <t>Between 77th and 85th floor</t>
  </si>
  <si>
    <t>9:59 am on a Tuesday</t>
  </si>
  <si>
    <t>Hard Rock Hotel</t>
  </si>
  <si>
    <t>(under construction)</t>
  </si>
  <si>
    <t>Columns, beams</t>
  </si>
  <si>
    <t>Design and construction errors</t>
  </si>
  <si>
    <t>Hotel</t>
  </si>
  <si>
    <t>9:12 am, on a Saturday</t>
  </si>
  <si>
    <t>Pentagon</t>
  </si>
  <si>
    <t>Cast-in-place RC</t>
  </si>
  <si>
    <t>Column and beam</t>
  </si>
  <si>
    <t>1st and 2nd storey</t>
  </si>
  <si>
    <t>Failure and damage of some columns after aircraft impact</t>
  </si>
  <si>
    <t>Segmentation of the building</t>
  </si>
  <si>
    <t>9:57 am on a Tuesday, 19 minutes after aircraft impact</t>
  </si>
  <si>
    <t>University of Aberdeen Zoology department</t>
  </si>
  <si>
    <t>Precast concrete</t>
  </si>
  <si>
    <t>Columns, beams, slabs</t>
  </si>
  <si>
    <t>Wind action, errors in design, construction and communication</t>
  </si>
  <si>
    <t>Offices, classes</t>
  </si>
  <si>
    <t>Wedbush Building</t>
  </si>
  <si>
    <t>Overloading of 5th floor with stacked steel beams, construction erorrs</t>
  </si>
  <si>
    <t>5th floor, already overloaded with stacked steel beams</t>
  </si>
  <si>
    <t>Beams</t>
  </si>
  <si>
    <t>Rana Plaza</t>
  </si>
  <si>
    <t>Bangladesh</t>
  </si>
  <si>
    <t>Inadequate change of use</t>
  </si>
  <si>
    <t>7th floor</t>
  </si>
  <si>
    <t>Cracks development on some columns</t>
  </si>
  <si>
    <t>Commercial, manifacturing</t>
  </si>
  <si>
    <t>9:00 am on a Wednesday</t>
  </si>
  <si>
    <t>Skyline Plaza</t>
  </si>
  <si>
    <t>Flat-slab without drop panels (20cm). Garage: Postensioned flat-slab (20cm)</t>
  </si>
  <si>
    <t>Columns, slabs, no beams</t>
  </si>
  <si>
    <t>Construction errors: Early shoring removal; low concrete compressive strength; Garage: collapse of the building</t>
  </si>
  <si>
    <t>Slab</t>
  </si>
  <si>
    <t>23th floor</t>
  </si>
  <si>
    <t>Punching shear failure on the 23th floor; Garage: edge column failure</t>
  </si>
  <si>
    <t>Ice-hockey stadium of Humpolec</t>
  </si>
  <si>
    <t>Czech Republic</t>
  </si>
  <si>
    <t>Portal frame</t>
  </si>
  <si>
    <t>Braced frame system</t>
  </si>
  <si>
    <t>No slab</t>
  </si>
  <si>
    <t>Frames, roof and wall bracing system</t>
  </si>
  <si>
    <t>Snow load (triggering phenomena), defects in construction process (critical phenomena)</t>
  </si>
  <si>
    <t>Stabilisation strut</t>
  </si>
  <si>
    <t>Roof</t>
  </si>
  <si>
    <t>Three roof girder stabilization struts</t>
  </si>
  <si>
    <t>Domino</t>
  </si>
  <si>
    <t>Horizontal</t>
  </si>
  <si>
    <t>Frames</t>
  </si>
  <si>
    <t>Sport</t>
  </si>
  <si>
    <t>6:36 pm on a Friday</t>
  </si>
  <si>
    <t>Champlain Towers</t>
  </si>
  <si>
    <t>20.3 for standard and roof story, 22.9 and 24.1 for ground story</t>
  </si>
  <si>
    <t>Columns, beams, shear walls</t>
  </si>
  <si>
    <t>Precarious equilibrium of the building, due to design errors; degradation</t>
  </si>
  <si>
    <t>Joint</t>
  </si>
  <si>
    <t>Guest parking area, pool deck above the garage</t>
  </si>
  <si>
    <t>Slabs, Columns, Beams</t>
  </si>
  <si>
    <t>"Segmentation" between collapsed and surviving parts through shear wall</t>
  </si>
  <si>
    <t>1:22 am on a Thursday</t>
  </si>
  <si>
    <t>Pipers Row Car Park</t>
  </si>
  <si>
    <t>Cast in place RC</t>
  </si>
  <si>
    <t>Degradation of slab surface, loss of strength + Poor design</t>
  </si>
  <si>
    <t>Column-slab joint</t>
  </si>
  <si>
    <t>4th floor</t>
  </si>
  <si>
    <t>Three columns due to punching shear</t>
  </si>
  <si>
    <t>Redistribution</t>
  </si>
  <si>
    <t>Zipper</t>
  </si>
  <si>
    <t>The folding down of the 4th floor would have reduced the impact onto the 3rd floor</t>
  </si>
  <si>
    <t>Parking</t>
  </si>
  <si>
    <t>3:20 am on a Thursday</t>
  </si>
  <si>
    <t>Miami-Dade College West Campus Parking Garage</t>
  </si>
  <si>
    <t>Double Tee beams</t>
  </si>
  <si>
    <t>Columns, beams, double tees, panels</t>
  </si>
  <si>
    <t>Construction error: Grout was not placed in one column</t>
  </si>
  <si>
    <t>Column-foundation joint</t>
  </si>
  <si>
    <t>Foundations level</t>
  </si>
  <si>
    <t>Failure of the bolts of the foundation due to the lack of the grout on this column</t>
  </si>
  <si>
    <t>Pancake, Domino</t>
  </si>
  <si>
    <t>Miami-Dade College West Campus New Parking Garage</t>
  </si>
  <si>
    <t>Construction error: Lack of adequate support of double tee beams during erection</t>
  </si>
  <si>
    <t>Beam</t>
  </si>
  <si>
    <t>Loss of equilibrium, collapse of two tee beams due to wrong construction procedure</t>
  </si>
  <si>
    <t>Tee beams</t>
  </si>
  <si>
    <t>Bottom floor / Impact resistance</t>
  </si>
  <si>
    <t>Tropicana casino resort</t>
  </si>
  <si>
    <t>One-way compoisite slab PC and RC</t>
  </si>
  <si>
    <t>Columns, composite beams, shear walls, composite slabs</t>
  </si>
  <si>
    <t>11-14.5</t>
  </si>
  <si>
    <t>Construction errors: failure to properly install steel reinforcement + lack of shoring</t>
  </si>
  <si>
    <t>Different possibilities: top-down collapse</t>
  </si>
  <si>
    <t>Slabs</t>
  </si>
  <si>
    <t>Next frame</t>
  </si>
  <si>
    <t>Casino and Resort</t>
  </si>
  <si>
    <t>Aparcamiento Modulo D - Barajas T4</t>
  </si>
  <si>
    <t>Waffle slab</t>
  </si>
  <si>
    <t>Columns (circular), waffle slab, solid heads</t>
  </si>
  <si>
    <t>Slab and column-slab joint</t>
  </si>
  <si>
    <t>Lower floors</t>
  </si>
  <si>
    <t>Blast wave caused detachment of waffle slab from columns (shear failure in rib of waffle slabs, punching)</t>
  </si>
  <si>
    <t>Slabs and columns</t>
  </si>
  <si>
    <t>Damage confined to module separated from other modules by means of expansion joints</t>
  </si>
  <si>
    <t>Waterville Junior High School</t>
  </si>
  <si>
    <t>Composite (Masonry, Timber, Steel)</t>
  </si>
  <si>
    <t>Concrete on the ground, composite (cementitous wood) on the roof</t>
  </si>
  <si>
    <t>Walls, Trusses</t>
  </si>
  <si>
    <t>Design errors,heavy snowstorm</t>
  </si>
  <si>
    <t>Joist</t>
  </si>
  <si>
    <t>Critical timber joist</t>
  </si>
  <si>
    <t>Joists, trusses</t>
  </si>
  <si>
    <t>School</t>
  </si>
  <si>
    <t>on a Thursday</t>
  </si>
  <si>
    <t>Building in Akwa Nord, Douala</t>
  </si>
  <si>
    <t>Cameroon</t>
  </si>
  <si>
    <t>Excessive loading, degradation due to environment, design errors</t>
  </si>
  <si>
    <t>Building in Nkolndongo, Yaoundé</t>
  </si>
  <si>
    <t>Excessive loading, design errors</t>
  </si>
  <si>
    <t>Building in Ile-Ife</t>
  </si>
  <si>
    <t>Nigeria</t>
  </si>
  <si>
    <t>One-way cast-in-place slab</t>
  </si>
  <si>
    <t>Design errors, construction errors, bad quality of materials</t>
  </si>
  <si>
    <t>Katowice Fair Building</t>
  </si>
  <si>
    <t>Poland</t>
  </si>
  <si>
    <t>Rigid frame system</t>
  </si>
  <si>
    <t>Columns, trusses</t>
  </si>
  <si>
    <t>Design and construction errors, overload of the roof due to ice-snow thick cover</t>
  </si>
  <si>
    <t>Collapse probably caused by torsional instability of a main girder due to strong difference in snow load among the roof</t>
  </si>
  <si>
    <t>Columns, Trusses</t>
  </si>
  <si>
    <t>Trade fair</t>
  </si>
  <si>
    <t>5:15pm on a Saturday</t>
  </si>
  <si>
    <t>Community Center Building</t>
  </si>
  <si>
    <t>Norway</t>
  </si>
  <si>
    <t>Composite (Steel, Timber)</t>
  </si>
  <si>
    <t>Overload due to snow weight, design errors</t>
  </si>
  <si>
    <t>Collapse caused by snow load on the roof</t>
  </si>
  <si>
    <t>6:47pm on a Saturday</t>
  </si>
  <si>
    <t>Ice-skating Rink, Bad Reichenhall</t>
  </si>
  <si>
    <t>Germany</t>
  </si>
  <si>
    <t>Timber</t>
  </si>
  <si>
    <t>Design errors, maintenance errors, degradation</t>
  </si>
  <si>
    <t>The investigation showed that the first failure occurred in one of the three main girders on the east side</t>
  </si>
  <si>
    <t>Zipper, Domino</t>
  </si>
  <si>
    <t>Total collapse of the roof</t>
  </si>
  <si>
    <t>3:55pm on a Monday</t>
  </si>
  <si>
    <t>Royal Plaza Hotel</t>
  </si>
  <si>
    <t>Thailand</t>
  </si>
  <si>
    <t>Design errors</t>
  </si>
  <si>
    <t>The collapse problably started when all the columns on the ground level failed nearly simultaneously, causing the entire building to fall under its own weight</t>
  </si>
  <si>
    <t>Mixed (Redistribution,Impact)</t>
  </si>
  <si>
    <t>Structural independence of the elevator hall</t>
  </si>
  <si>
    <t>10:10 am on a Friday</t>
  </si>
  <si>
    <t>Zumrut Building</t>
  </si>
  <si>
    <t>Turkey</t>
  </si>
  <si>
    <t>RC slab</t>
  </si>
  <si>
    <t>Design errors, construction errors, poor material quality</t>
  </si>
  <si>
    <t>Progressive collapse of Zumrut Building occurred due to loss of gravity load capacity to redistribute the load after the failure of a column. This was caused by a lack of frame continuity, capacity, and other mechanisms.</t>
  </si>
  <si>
    <t>Commercial, Residential</t>
  </si>
  <si>
    <t>Building in Foggia</t>
  </si>
  <si>
    <t>Italy</t>
  </si>
  <si>
    <t>The collapse started from the compression failure of two first floor internal columns located just next to the staircase</t>
  </si>
  <si>
    <t>3:12 am on a Thursday</t>
  </si>
  <si>
    <t>Metropol Twin Towers Complex</t>
  </si>
  <si>
    <t>Iran</t>
  </si>
  <si>
    <t>Composite (RC, Steel)</t>
  </si>
  <si>
    <t>Columns, waffle slabs, shear walls</t>
  </si>
  <si>
    <t>The punching fracture caused by the insufficient continuity between the long-span waffle slab and both steel columns and shear walls has resulted in a progressive collapse mechanism of the building.</t>
  </si>
  <si>
    <t>Commercial</t>
  </si>
  <si>
    <t>12:40pm on a Monday</t>
  </si>
  <si>
    <t>Multi Purpose Building Eindhoven Airport</t>
  </si>
  <si>
    <t>Netherlands</t>
  </si>
  <si>
    <t>Composite (PC, RC, Steel)</t>
  </si>
  <si>
    <t>Shear core, braced frame system</t>
  </si>
  <si>
    <t>Bubble slab</t>
  </si>
  <si>
    <t>Columns, Slabs, trestles, shear walls</t>
  </si>
  <si>
    <t>The cause of the first failure is almost certainly the inability to tranfer the tensile force in the reinforcement from one wide slab to the other wide slab.</t>
  </si>
  <si>
    <t>Expansion joints</t>
  </si>
  <si>
    <t>7:00pm on a Saturday</t>
  </si>
  <si>
    <t>L'Ambiance Plaza</t>
  </si>
  <si>
    <t>Posttensioned concrete slabs</t>
  </si>
  <si>
    <t>Columns, slabs, shear walls</t>
  </si>
  <si>
    <t>Design erorrs</t>
  </si>
  <si>
    <t>1:30 pm o n a Thursday</t>
  </si>
  <si>
    <t>Station Square</t>
  </si>
  <si>
    <t>Canada</t>
  </si>
  <si>
    <t>Composite slab</t>
  </si>
  <si>
    <t>Commercal, Parking</t>
  </si>
  <si>
    <t>9:15am on a Saturday</t>
  </si>
  <si>
    <t>Harbor Cay Condominium</t>
  </si>
  <si>
    <t>5th slab</t>
  </si>
  <si>
    <t>The most probable cause of the failure was insufficient punching shear capacity in the 5th floor slab to resist the applied construction loads</t>
  </si>
  <si>
    <t>3:00 pm on a Friday</t>
  </si>
  <si>
    <t>Hotel New World</t>
  </si>
  <si>
    <t>Singapore</t>
  </si>
  <si>
    <t>11:15am on a Saturday</t>
  </si>
  <si>
    <t>Source</t>
  </si>
  <si>
    <t>Glover NJ. The Oklahoma City Bombing: Improving Building Performance through Multi-Hazard Mitigation (FEMA 277) by Building Performance Analysis Team. Journal of Architectural Engineering 1997;3:185.</t>
  </si>
  <si>
    <t>Hinman EE, Hammond DJ. Lessons from the Oklahoma City Bombing. New York, NY: American Society of Civil Engineers; 1997. https://doi.org/10.1061/9780784402177.</t>
  </si>
  <si>
    <t>Building Research Establishment. The structure of Ronan Point and other Taylor Woodrow - Anglian buildings. Building Research Establishment; 1985.</t>
  </si>
  <si>
    <t>Pearson C, Delatte N. Ronan Point Apartment Tower Collapse and its Effect on Building Codes. Journal of Performance of Constructed Facilities 2005;19:172–7. https://doi.org/10.1061/(ASCE)0887-3828(2005)19:2(172).</t>
  </si>
  <si>
    <t>Puig F. 50 anys de l’explosió de Capità Arenas de Barcelona, on van morir 18 persones. RTVE 2022. https://www.rtve.es/television/20220305/50-anys-explosio-gas-capita-arenas-van-morir-18-persones/2301385.shtml</t>
  </si>
  <si>
    <t>Frank BM. The Bombing. U.S. Marines in Lebanon, 1982-1984, 1987.</t>
  </si>
  <si>
    <t>Luccioni BM, Ambrosini RD, Danesi R. Analysis of building collapse under blast loads. Eng Struct 2004;26:63–71.</t>
  </si>
  <si>
    <t>Gardner NJ, Huh J, Chung L. Lessons from the Sampoong department store collapse. Cem Concr Compos 2002;24:523–9. https://doi.org/https://doi.org/10.1016/S0958-9465(01)00068-3.</t>
  </si>
  <si>
    <t>Park TW. Inspection of collapse cause of Sampoong Department Store. Forensic Sci Int 2012;217:119–26. https://doi.org/10.1016/j.forsciint.2011.10.039.</t>
  </si>
  <si>
    <t>Sunder SS, Gann RG, Grosshandler WL, Lew HS, Bukowski RW, Sadek F, et al. Final report on the Collapse of the World Trade Center towers. Gaithersburg, MD: 2005. https://doi.org/10.6028/NIST.NCSTAR.1.</t>
  </si>
  <si>
    <t>Averill JD, Mileti DS, Peacock RD, Kuligowski ED, Groner N, Proulx G, et al. Occupant Behavior, Egress, and Emergency Communications (Draft). 2005.</t>
  </si>
  <si>
    <t>U.S: Department of Labor. CItation and Notification of Penalty. 2020.</t>
  </si>
  <si>
    <t>Mlakar PE, Dusenberry DO, Harris JR, Haynes G, Phan LT, Sozen MA. The Pentagon Building Performance Report. American Society of Civil Engineers; 2003. https://doi.org/10.1061/9780784406380.</t>
  </si>
  <si>
    <t>Mlakar PF, Dusenberry DO, Harris JR, Haynes G, Phan LT, Sozen MA. September 11, 2001, Airliner Crash into the Pentagon. Journal of Performance of Constructed Facilities 2005;19:189–96. https://doi.org/10.1061/(ASCE)0887-3828(2005)19:3(189).</t>
  </si>
  <si>
    <t xml:space="preserve">BBC.com. Fifty years since Aberdeen zoology building collapsed “like house of cards.” BBCCom 2016. https://www.bbc.com/news/uk-scotland-north-east-orkney-shetland-37834960 </t>
  </si>
  <si>
    <t>Kumar P, Lavendra S, Raghavendra T. A Review on the Progressive Collapse Analysis of Reinforced Concrete Frame Structures. IOP Conf Ser Earth Environ Sci 2021;822:12003. https://doi.org/10.1088/1755-1315/822/1/012003.</t>
  </si>
  <si>
    <t>Delatte N. International Ethics and Failures: Case Studies, 2015, p. 35–53. https://doi.org/10.1007/978-3-319-18260-5_3.</t>
  </si>
  <si>
    <t>Leyendecker EV, Fattal SG. Investigation of the Skyline Plaza Collapse in Fairfax County, Virginia. Washington, D. C.: 1973.</t>
  </si>
  <si>
    <t>Drdácký M. Lessons from the failure of a steel-structure ice-hockey hall under a snow load. Forensic engineering: From failure to understanding, n.d., p. 139–48. https://doi.org/10.1680/fefftu.36130.0014.</t>
  </si>
  <si>
    <t>Lu X, Guan H, Sun H, Li Y, Zheng Z, Fei Y, et al. A preliminary analysis and discussion of the condominium building collapse in surfside, Florida, US, June 24, 2021. Frontiers of Structural and Civil Engineering 2021;15:1097–110. https://doi.org/10.1007/s11709-021-0766-0.</t>
  </si>
  <si>
    <t>Wood JGM. Pipers Row Car Park, Wolverhampton: Quantitative Study of the Causes of the Partial Collapse on 20th March 1997. SS&amp;D Contract Report to HSE n.d.</t>
  </si>
  <si>
    <t>Ayub M, Jin S, Dinesh PE, Menon PEG. Investigation Of The October 10, 2012 Parking Garage Collapse Durging Construction At Miami Dade College, Doral, FL. 2012.</t>
  </si>
  <si>
    <t>Ayub M, Ewing B, Osha PE, Lauderdale F. April 15, 2016 Double Tee Collapse at the Miami-Dade College West Campus Parking Garage, Doral, FL. 2016.</t>
  </si>
  <si>
    <t>Ayub M. Investigation Of The October 30, 2003, Fatal Parking Garage Collapse At Tropicana Casino Resort, Atlantic City, NJ. 2004.</t>
  </si>
  <si>
    <t>Corres Peiretti C, Romero Rey E. Reconstrucción “Módulo D” aparcamiento Madrid Barajas T-4. IV Congreso de Asociación científico-técnica del hormigón estructural (ACHE), 2008.</t>
  </si>
  <si>
    <t>Zallen RM. Roof Collapse under Snowdrift Loading and Snowdrift Design Criteria. Journal of Performance of Constructed Facilities 1988;2:80–98. https://doi.org/10.1061/(ASCE)0887-3828(1988)2:2(80).</t>
  </si>
  <si>
    <t>Tchamba JC, Bikoko TGLJ. Failure and Collapse of Building Structures in the Cities of Yaoundé and Douala, Cameroon from 2010 to 2014. Mod Appl Sci 2015;10:23. https://doi.org/10.5539/mas.v10n1p23.</t>
  </si>
  <si>
    <t>Ogunbiyi MA, Olawale SO, Olayiwola TB, Bamgboye OA. Analysis of the Cause(s) of the Collapse of a 3-Storey Building in Ile-Ife, Osun State, Nigeria. Int J Sci Eng Res 2015;6.</t>
  </si>
  <si>
    <t>Biegus A, Rykaluk K. The collapse of the Katowice Fair Building. Bauingenieur 2006;81:517–22. https://doi.org/10.1016/j.engfailanal.2008.11.008.</t>
  </si>
  <si>
    <t>Romundstad L, Sundnes KO, Pillgram-Larsen J, Røste GK, Gilbert M. Challenges of Major Incident Management When Excess Resources are Allocated: Experiences from a Mass Casualty Incident after Roof Collapse of a Military Command Center. Prehosp Disaster Med 2004;19:179–84. https://doi.org/10.1017/S1049023X00001710.</t>
  </si>
  <si>
    <t>Seibel W. Politicization of the Non-politicizable: The Collapse of the Ice Skating Rink in Bad Reichenhall on 2 January 2006. Collapsing Structures and Public Mismanagement, Cham: Springer International Publishing; 2022, p. 129–55. https://doi.org/10.1007/978-3-030-67818-0_5.</t>
  </si>
  <si>
    <t>Voulpiotis K, Köhler J, Jockwer R, Frangi A. A holistic framework for designing for structural robustness in tall timber buildings. Eng Struct 2021;227:111432. https://doi.org/10.1016/j.engstruct.2020.111432.</t>
  </si>
  <si>
    <r>
      <t>Kanok</t>
    </r>
    <r>
      <rPr>
        <sz val="11"/>
        <color rgb="FF333333"/>
        <rFont val="Open Sans"/>
        <family val="2"/>
      </rPr>
      <t xml:space="preserve"> </t>
    </r>
    <r>
      <rPr>
        <sz val="11"/>
        <color theme="1"/>
        <rFont val="Times New Roman"/>
        <family val="1"/>
      </rPr>
      <t>Kanok-Nukulchai W. Collapse of the Royal Plaza Hotel, Thailand. Structural Engineering International 1995;5:55–7. https://doi.org/10.2749/101686695780601420.</t>
    </r>
  </si>
  <si>
    <t>Balkaya C. Lessons Learned from Collapse of Zumrut Building under Gravity Loads. International Journal of Engineering Technologies IJET 2017;3:44–9. https://doi.org/10.19072/ijet.296655.</t>
  </si>
  <si>
    <t>Palmisano F, Vitone A, Vitone C, Vitone V. Collapse of the Giotto Avenue Building in Foggia. Structural Engineering International 2007;17:166–71. https://doi.org/10.2749/101686607780680709.</t>
  </si>
  <si>
    <t>Borsje H, Dieteren GGA. TNO 2017 R11127 - Onderzoek naar de technische oorzaak van de gedeeltelijke instorting van de in aanbouw zijnde parkeergarage P1 Eindhoven Airport. 2017.</t>
  </si>
  <si>
    <t>Martin R, Delatte NJ. Another Look at the L’Ambiance Plaza Collapse. Journal of Performance of Constructed Facilities 2000;14:160–5. https://doi.org/10.1061/(ASCE)0887-3828(2000)14:4(160).</t>
  </si>
  <si>
    <t>Jones CP, Nathan ND. Supermarket Roof Collapse in Burnaby, British Columbia, Canada. Journal of Performance of Constructed Facilities 1990;4:142–60. https://doi.org/10.1061/(ASCE)0887-3828(1990)4:3(142).</t>
  </si>
  <si>
    <t>Lew HS, Carino NJ, Fattal SJ, Batts ME. Investigation of Construction Failure of Harbour Cay Condominium in Cocoa Beach, Florida. Washington, DC: 1981.</t>
  </si>
  <si>
    <t>Thean LP, Vijiaratnam A, Lee SL, Broms BB. Report of the Inquiry into the Collapse of the Hotel New World. Singapore: 1987.</t>
  </si>
  <si>
    <t>All the sources used for completing the information in the database are shown. The Ref. column refers to the reference number of each case study listed in the first column of the database.</t>
  </si>
  <si>
    <t>WTC 7</t>
  </si>
  <si>
    <t>Columns, beams, floor system, transfer elements</t>
  </si>
  <si>
    <t>Fire</t>
  </si>
  <si>
    <t>The buckling of a column was the initiating event that led to the collapse of WTC 7.</t>
  </si>
  <si>
    <t>5:20pm on a Tuesday</t>
  </si>
  <si>
    <t>Windsor Tower</t>
  </si>
  <si>
    <t>Columns, beams, floor system</t>
  </si>
  <si>
    <t>Upper floors</t>
  </si>
  <si>
    <t>Collapse arrested by strong floor</t>
  </si>
  <si>
    <t>11:20 on a Saturday</t>
  </si>
  <si>
    <t>Plasco Building</t>
  </si>
  <si>
    <t>Shear core and external tubular system</t>
  </si>
  <si>
    <t>Column, beams</t>
  </si>
  <si>
    <t>11:33am on a Thursday</t>
  </si>
  <si>
    <t>The  collapse of the building started with the impact of two falling slabs on top of a lower floor</t>
  </si>
  <si>
    <t>Shyam-Sunder S, Gann RG, Grosshandler W, Lew HS, Bukowski RW, Sadek FH, et al. Final report on the collapse of World Trade Center Building 7: Gaithersburg, MD: 2008. https://doi.org/10.6028/NIST.NCSTAR.1A.</t>
  </si>
  <si>
    <t>Fernández Gómez J, Cano Muñoz JL, Díaz Lozano J, González Valle E, Calavera Ruiz J, Izquierdo JM, et al. El Incendio del Edificio Windsor de Madrid. Investigación del comportamiento al fuego y de la capacidad resistente residual de la estructura tras el incendio. Madrid: 2005.</t>
  </si>
  <si>
    <t>Shakib H, Pirizadeh M, Dardaei S, Zakersalehi M. Technical and Administrative Assessment of Plasco Building Incident. International Journal of Civil Engineering 2018;16:1227–39. https://doi.org/10.1007/s40999-018-0283-2.</t>
  </si>
  <si>
    <t>Shakib H, Zakersalehi M, Jahangiri V, Zamanian R. Evaluation of Plasco Building fire-induced progressive collapse. Structures 2020;28:205–24. https://doi.org/10.1016/j.istruc.2020.08.058.</t>
  </si>
  <si>
    <t>Initial failed element(s)</t>
  </si>
  <si>
    <t>No. of initial failed element(s)</t>
  </si>
  <si>
    <t>Location of initial failed element(s)</t>
  </si>
  <si>
    <t>Structural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</si>
</sst>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sz val="11"/>
      <name val="Calibri"/>
      <family val="2"/>
      <scheme val="minor"/>
    </font>
    <font>
      <sz val="11"/>
      <color theme="1"/>
      <name val="Times New Roman"/>
      <family val="1"/>
    </font>
    <font>
      <sz val="11"/>
      <color rgb="FF333333"/>
      <name val="Open Sans"/>
      <family val="2"/>
    </font>
    <font>
      <b/>
      <sz val="11"/>
      <color theme="1"/>
      <name val="Calibri"/>
      <family val="2"/>
    </font>
    <font>
      <sz val="11"/>
      <color theme="1"/>
      <name val="Calibri"/>
      <family val="2"/>
    </font>
    <font>
      <sz val="11"/>
      <color rgb="FF000000"/>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79998168889431442"/>
        <bgColor indexed="64"/>
      </patternFill>
    </fill>
  </fills>
  <borders count="34">
    <border>
      <left/>
      <right/>
      <top/>
      <bottom/>
      <diagonal/>
    </border>
    <border>
      <left style="thick">
        <color auto="1"/>
      </left>
      <right/>
      <top/>
      <bottom/>
      <diagonal/>
    </border>
    <border>
      <left/>
      <right style="thick">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ck">
        <color auto="1"/>
      </right>
      <top/>
      <bottom style="thin">
        <color indexed="64"/>
      </bottom>
      <diagonal/>
    </border>
    <border>
      <left/>
      <right/>
      <top/>
      <bottom style="medium">
        <color indexed="64"/>
      </bottom>
      <diagonal/>
    </border>
    <border>
      <left style="thick">
        <color auto="1"/>
      </left>
      <right/>
      <top/>
      <bottom style="medium">
        <color indexed="64"/>
      </bottom>
      <diagonal/>
    </border>
    <border>
      <left/>
      <right style="thick">
        <color auto="1"/>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ck">
        <color auto="1"/>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thin">
        <color indexed="64"/>
      </left>
      <right/>
      <top/>
      <bottom style="thick">
        <color auto="1"/>
      </bottom>
      <diagonal/>
    </border>
    <border>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ck">
        <color auto="1"/>
      </right>
      <top/>
      <bottom style="thick">
        <color auto="1"/>
      </bottom>
      <diagonal/>
    </border>
    <border>
      <left style="thick">
        <color auto="1"/>
      </left>
      <right/>
      <top style="thick">
        <color auto="1"/>
      </top>
      <bottom/>
      <diagonal/>
    </border>
    <border>
      <left/>
      <right/>
      <top style="thick">
        <color auto="1"/>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131">
    <xf numFmtId="0" fontId="0" fillId="0" borderId="0" xfId="0"/>
    <xf numFmtId="0" fontId="0" fillId="0" borderId="1" xfId="0" applyBorder="1" applyAlignment="1">
      <alignment horizontal="center" vertical="center"/>
    </xf>
    <xf numFmtId="0" fontId="0" fillId="0" borderId="0" xfId="0" applyAlignment="1">
      <alignment horizontal="center" vertical="center"/>
    </xf>
    <xf numFmtId="0" fontId="1" fillId="11" borderId="7" xfId="0" applyFont="1" applyFill="1" applyBorder="1" applyAlignment="1">
      <alignment horizontal="center" vertical="center" wrapText="1"/>
    </xf>
    <xf numFmtId="0" fontId="1" fillId="11" borderId="10" xfId="0" applyFont="1" applyFill="1" applyBorder="1" applyAlignment="1">
      <alignment horizontal="center" vertical="center" wrapText="1"/>
    </xf>
    <xf numFmtId="0" fontId="1" fillId="11" borderId="11" xfId="0" applyFont="1" applyFill="1" applyBorder="1" applyAlignment="1">
      <alignment horizontal="center" vertical="center" wrapText="1"/>
    </xf>
    <xf numFmtId="0" fontId="1" fillId="11" borderId="9"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164" fontId="3" fillId="0" borderId="13"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1" xfId="0" quotePrefix="1" applyNumberFormat="1"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164" fontId="0" fillId="0" borderId="1" xfId="0" applyNumberFormat="1" applyBorder="1" applyAlignment="1">
      <alignment horizontal="center" vertical="center" wrapText="1"/>
    </xf>
    <xf numFmtId="164" fontId="0" fillId="0" borderId="12" xfId="0" applyNumberFormat="1" applyBorder="1" applyAlignment="1">
      <alignment horizontal="center" vertical="center" wrapText="1"/>
    </xf>
    <xf numFmtId="1" fontId="0" fillId="0" borderId="2" xfId="0" applyNumberFormat="1" applyBorder="1" applyAlignment="1">
      <alignment horizontal="center" vertical="center" wrapText="1"/>
    </xf>
    <xf numFmtId="0" fontId="0" fillId="0" borderId="2" xfId="0" applyBorder="1" applyAlignment="1">
      <alignment horizontal="center" vertical="center"/>
    </xf>
    <xf numFmtId="0" fontId="1" fillId="12" borderId="17"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0" borderId="18" xfId="0" applyFont="1" applyBorder="1" applyAlignment="1">
      <alignment horizontal="center" vertical="center"/>
    </xf>
    <xf numFmtId="0" fontId="0" fillId="0" borderId="18" xfId="0" applyBorder="1"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vertical="center" wrapText="1"/>
    </xf>
    <xf numFmtId="1" fontId="0" fillId="0" borderId="0" xfId="0" applyNumberFormat="1" applyAlignment="1">
      <alignment horizontal="center" vertical="center" wrapText="1"/>
    </xf>
    <xf numFmtId="1" fontId="3" fillId="0" borderId="0" xfId="0" applyNumberFormat="1" applyFont="1" applyAlignment="1">
      <alignment horizontal="center" vertical="center"/>
    </xf>
    <xf numFmtId="0" fontId="0" fillId="0" borderId="25" xfId="0" applyBorder="1" applyAlignment="1">
      <alignment horizontal="center" vertical="center" wrapText="1"/>
    </xf>
    <xf numFmtId="0" fontId="0" fillId="0" borderId="20" xfId="0" applyBorder="1" applyAlignment="1">
      <alignment horizontal="center" vertical="center" wrapTex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164" fontId="3" fillId="0" borderId="0" xfId="0" quotePrefix="1" applyNumberFormat="1" applyFont="1" applyAlignment="1">
      <alignment horizontal="center" vertical="center" wrapText="1"/>
    </xf>
    <xf numFmtId="1" fontId="3" fillId="0" borderId="1" xfId="0" applyNumberFormat="1" applyFont="1" applyBorder="1" applyAlignment="1">
      <alignment horizontal="center" vertical="center"/>
    </xf>
    <xf numFmtId="164" fontId="3" fillId="0" borderId="0" xfId="0" applyNumberFormat="1" applyFont="1" applyAlignment="1">
      <alignment horizontal="center" vertical="center"/>
    </xf>
    <xf numFmtId="0" fontId="3" fillId="0" borderId="0" xfId="0" quotePrefix="1" applyFont="1" applyAlignment="1">
      <alignment horizontal="center" vertical="center" wrapText="1"/>
    </xf>
    <xf numFmtId="2" fontId="3" fillId="0" borderId="0" xfId="0" applyNumberFormat="1" applyFont="1" applyAlignment="1">
      <alignment horizontal="center" vertical="center" wrapText="1"/>
    </xf>
    <xf numFmtId="0" fontId="3" fillId="0" borderId="18" xfId="0" applyFont="1" applyBorder="1" applyAlignment="1">
      <alignment horizontal="left" vertical="center"/>
    </xf>
    <xf numFmtId="0" fontId="1" fillId="0" borderId="15" xfId="0" applyFont="1" applyBorder="1" applyAlignment="1">
      <alignment horizontal="left"/>
    </xf>
    <xf numFmtId="0" fontId="6" fillId="0" borderId="16" xfId="0" applyFont="1" applyBorder="1" applyAlignment="1">
      <alignment horizontal="left" vertical="center"/>
    </xf>
    <xf numFmtId="0" fontId="0" fillId="0" borderId="0" xfId="0" applyAlignment="1">
      <alignment horizontal="left"/>
    </xf>
    <xf numFmtId="0" fontId="0" fillId="0" borderId="18" xfId="0" applyBorder="1" applyAlignment="1">
      <alignment horizontal="left"/>
    </xf>
    <xf numFmtId="164" fontId="3" fillId="0" borderId="12" xfId="0" applyNumberFormat="1" applyFont="1" applyBorder="1" applyAlignment="1">
      <alignment horizontal="center" vertical="center"/>
    </xf>
    <xf numFmtId="164" fontId="0" fillId="0" borderId="13" xfId="0" applyNumberFormat="1" applyBorder="1" applyAlignment="1">
      <alignment horizontal="center" vertical="center" wrapText="1"/>
    </xf>
    <xf numFmtId="164" fontId="0" fillId="0" borderId="12" xfId="0" applyNumberFormat="1" applyBorder="1" applyAlignment="1">
      <alignment horizontal="center" vertical="center"/>
    </xf>
    <xf numFmtId="164" fontId="0" fillId="0" borderId="0" xfId="0" applyNumberFormat="1" applyAlignment="1">
      <alignment horizontal="center" vertical="center"/>
    </xf>
    <xf numFmtId="164" fontId="0" fillId="0" borderId="13" xfId="0" applyNumberFormat="1" applyBorder="1" applyAlignment="1">
      <alignment horizontal="center" vertical="center"/>
    </xf>
    <xf numFmtId="0" fontId="3"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7" fillId="0" borderId="32" xfId="0" applyFont="1" applyBorder="1" applyAlignment="1">
      <alignment horizontal="left" vertical="center"/>
    </xf>
    <xf numFmtId="0" fontId="4" fillId="0" borderId="18" xfId="0" applyFont="1" applyBorder="1"/>
    <xf numFmtId="0" fontId="7" fillId="0" borderId="18" xfId="0" applyFont="1" applyBorder="1" applyAlignment="1">
      <alignment horizontal="left" vertical="center"/>
    </xf>
    <xf numFmtId="0" fontId="4" fillId="0" borderId="18" xfId="0" applyFont="1" applyBorder="1" applyAlignment="1">
      <alignment horizontal="justify" vertical="center"/>
    </xf>
    <xf numFmtId="0" fontId="4" fillId="0" borderId="18" xfId="0" applyFont="1" applyBorder="1" applyAlignment="1">
      <alignment horizontal="left" vertical="center"/>
    </xf>
    <xf numFmtId="0" fontId="0" fillId="0" borderId="20" xfId="0" applyBorder="1" applyAlignment="1">
      <alignment horizontal="left" vertical="center" wrapText="1"/>
    </xf>
    <xf numFmtId="0" fontId="0" fillId="0" borderId="21" xfId="0" applyBorder="1" applyAlignment="1">
      <alignment horizontal="center" vertical="center" wrapText="1"/>
    </xf>
    <xf numFmtId="0" fontId="8" fillId="0" borderId="0" xfId="0" applyFont="1" applyAlignment="1">
      <alignment horizontal="center" vertical="center" wrapText="1"/>
    </xf>
    <xf numFmtId="0" fontId="3" fillId="0" borderId="20" xfId="0" applyFont="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2" xfId="0" applyBorder="1" applyAlignment="1">
      <alignment horizontal="center" vertical="center" wrapText="1"/>
    </xf>
    <xf numFmtId="0" fontId="3" fillId="0" borderId="21" xfId="0" applyFont="1" applyBorder="1" applyAlignment="1">
      <alignment horizontal="center" vertical="center" wrapText="1"/>
    </xf>
    <xf numFmtId="1" fontId="3" fillId="0" borderId="1" xfId="0" applyNumberFormat="1" applyFont="1" applyBorder="1" applyAlignment="1">
      <alignment horizontal="center" vertical="center" wrapText="1"/>
    </xf>
    <xf numFmtId="1" fontId="3" fillId="0" borderId="20"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3" fillId="0" borderId="13" xfId="0" applyFont="1" applyBorder="1" applyAlignment="1">
      <alignment horizontal="center" vertical="center"/>
    </xf>
    <xf numFmtId="0" fontId="0" fillId="0" borderId="13" xfId="0" applyBorder="1" applyAlignment="1">
      <alignment horizontal="center" vertical="center"/>
    </xf>
    <xf numFmtId="1" fontId="0" fillId="0" borderId="14" xfId="0" applyNumberFormat="1" applyBorder="1" applyAlignment="1">
      <alignment horizontal="center" vertical="center"/>
    </xf>
    <xf numFmtId="1" fontId="0" fillId="0" borderId="26" xfId="0" applyNumberFormat="1" applyBorder="1" applyAlignment="1">
      <alignment horizontal="center" vertical="center"/>
    </xf>
    <xf numFmtId="0" fontId="3" fillId="0" borderId="21" xfId="0" applyFont="1" applyBorder="1" applyAlignment="1">
      <alignment horizontal="center" vertical="center"/>
    </xf>
    <xf numFmtId="0" fontId="0" fillId="0" borderId="33" xfId="0" applyBorder="1" applyAlignment="1">
      <alignment horizontal="left"/>
    </xf>
    <xf numFmtId="0" fontId="3" fillId="0" borderId="13" xfId="0" applyFont="1" applyBorder="1" applyAlignment="1">
      <alignment horizontal="left" vertical="center"/>
    </xf>
    <xf numFmtId="0" fontId="3" fillId="0" borderId="5" xfId="0" applyFont="1" applyBorder="1" applyAlignment="1">
      <alignment horizontal="left" vertical="center"/>
    </xf>
    <xf numFmtId="0" fontId="4" fillId="0" borderId="19" xfId="0" applyFont="1" applyBorder="1" applyAlignment="1">
      <alignment horizontal="justify" vertical="center"/>
    </xf>
    <xf numFmtId="0" fontId="1" fillId="10" borderId="0" xfId="0" applyFont="1" applyFill="1" applyAlignment="1">
      <alignment horizontal="center" vertical="center" wrapText="1"/>
    </xf>
    <xf numFmtId="0" fontId="1" fillId="10" borderId="7"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7"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1" fillId="4" borderId="30"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8" xfId="0" applyFont="1" applyFill="1" applyBorder="1" applyAlignment="1">
      <alignment horizontal="center" vertical="center" wrapText="1"/>
    </xf>
    <xf numFmtId="0" fontId="1" fillId="9" borderId="0" xfId="0" applyFont="1" applyFill="1" applyAlignment="1">
      <alignment horizontal="center" vertical="center" wrapText="1"/>
    </xf>
    <xf numFmtId="0" fontId="1" fillId="9" borderId="7"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9" xfId="0" applyFont="1" applyFill="1" applyBorder="1" applyAlignment="1">
      <alignment horizontal="center" vertical="center" wrapText="1"/>
    </xf>
    <xf numFmtId="0" fontId="1" fillId="5" borderId="29"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1" fillId="5" borderId="31" xfId="0" applyFont="1" applyFill="1" applyBorder="1" applyAlignment="1">
      <alignment horizontal="center" vertical="center" wrapText="1"/>
    </xf>
    <xf numFmtId="0" fontId="1" fillId="6" borderId="30" xfId="0" applyFont="1" applyFill="1" applyBorder="1" applyAlignment="1">
      <alignment horizontal="center" vertical="center" wrapText="1"/>
    </xf>
    <xf numFmtId="0" fontId="1" fillId="12" borderId="0" xfId="0" applyFont="1" applyFill="1" applyAlignment="1">
      <alignment horizontal="center" vertical="center" wrapText="1"/>
    </xf>
    <xf numFmtId="0" fontId="1" fillId="12" borderId="7" xfId="0" applyFont="1" applyFill="1" applyBorder="1" applyAlignment="1">
      <alignment horizontal="center" vertical="center" wrapText="1"/>
    </xf>
    <xf numFmtId="0" fontId="1" fillId="11" borderId="0" xfId="0" applyFont="1" applyFill="1" applyAlignment="1">
      <alignment horizontal="center" vertical="center" wrapText="1"/>
    </xf>
    <xf numFmtId="0" fontId="1" fillId="11" borderId="7" xfId="0" applyFont="1" applyFill="1" applyBorder="1" applyAlignment="1">
      <alignment horizontal="center" vertical="center" wrapText="1"/>
    </xf>
    <xf numFmtId="0" fontId="1" fillId="11" borderId="3" xfId="0"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1" fillId="12" borderId="3" xfId="0" applyFont="1" applyFill="1" applyBorder="1" applyAlignment="1">
      <alignment horizontal="center" vertical="center" wrapText="1"/>
    </xf>
    <xf numFmtId="0" fontId="1" fillId="12" borderId="5" xfId="0" applyFont="1" applyFill="1" applyBorder="1" applyAlignment="1">
      <alignment horizontal="center" vertical="center" wrapText="1"/>
    </xf>
    <xf numFmtId="0" fontId="1" fillId="11" borderId="33"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8" xfId="0" applyFont="1" applyFill="1" applyBorder="1" applyAlignment="1">
      <alignment horizontal="center" vertical="center" wrapText="1"/>
    </xf>
    <xf numFmtId="0" fontId="1" fillId="13" borderId="0" xfId="0" applyFont="1" applyFill="1" applyAlignment="1">
      <alignment horizontal="center" vertical="center" wrapText="1"/>
    </xf>
    <xf numFmtId="0" fontId="1" fillId="13" borderId="7"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1" fillId="13" borderId="9" xfId="0" applyFont="1" applyFill="1" applyBorder="1" applyAlignment="1">
      <alignment horizontal="center" vertical="center" wrapText="1"/>
    </xf>
    <xf numFmtId="0" fontId="1" fillId="7" borderId="29" xfId="0" applyFont="1" applyFill="1" applyBorder="1" applyAlignment="1">
      <alignment horizontal="center" vertical="center" wrapText="1"/>
    </xf>
    <xf numFmtId="0" fontId="1" fillId="7" borderId="30" xfId="0" applyFont="1" applyFill="1" applyBorder="1" applyAlignment="1">
      <alignment horizontal="center" vertical="center" wrapText="1"/>
    </xf>
    <xf numFmtId="0" fontId="1" fillId="8" borderId="29" xfId="0" applyFont="1" applyFill="1" applyBorder="1" applyAlignment="1">
      <alignment horizontal="center" vertical="center" wrapText="1"/>
    </xf>
    <xf numFmtId="0" fontId="1" fillId="8" borderId="30" xfId="0" applyFont="1" applyFill="1" applyBorder="1" applyAlignment="1">
      <alignment horizontal="center" vertical="center" wrapText="1"/>
    </xf>
    <xf numFmtId="0" fontId="1" fillId="8" borderId="31"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1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8" xfId="0" applyFont="1" applyFill="1" applyBorder="1" applyAlignment="1">
      <alignment horizontal="center" vertical="center" wrapText="1"/>
    </xf>
  </cellXfs>
  <cellStyles count="1">
    <cellStyle name="Normale"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microsoft.com/office/2017/06/relationships/rdSupportingPropertyBag" Target="richData/rdsupportingpropertybag.xml"/><Relationship Id="rId3" Type="http://schemas.openxmlformats.org/officeDocument/2006/relationships/theme" Target="theme/theme1.xml"/><Relationship Id="rId7" Type="http://schemas.microsoft.com/office/2020/07/relationships/rdRichValueWebImage" Target="richData/rdRichValueWebImage.xml"/><Relationship Id="rId12" Type="http://schemas.microsoft.com/office/2017/06/relationships/rdSupportingPropertyBagStructure" Target="richData/rdsupportingpropertybagstructure.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06/relationships/richStyles" Target="richData/richStyles.xml"/><Relationship Id="rId5" Type="http://schemas.openxmlformats.org/officeDocument/2006/relationships/sharedStrings" Target="sharedStrings.xml"/><Relationship Id="rId15" Type="http://schemas.microsoft.com/office/2017/10/relationships/person" Target="persons/person.xml"/><Relationship Id="rId10" Type="http://schemas.microsoft.com/office/2017/06/relationships/rdArray" Target="richData/rdarray.xml"/><Relationship Id="rId4" Type="http://schemas.openxmlformats.org/officeDocument/2006/relationships/styles" Target="styles.xml"/><Relationship Id="rId9" Type="http://schemas.microsoft.com/office/2017/06/relationships/rdRichValueStructure" Target="richData/rdrichvaluestructure.xml"/><Relationship Id="rId14" Type="http://schemas.microsoft.com/office/2017/06/relationships/rdRichValueTypes" Target="richData/rdRichValueTypes.xml"/></Relationships>
</file>

<file path=xl/persons/person.xml><?xml version="1.0" encoding="utf-8"?>
<personList xmlns="http://schemas.microsoft.com/office/spreadsheetml/2018/threadedcomments" xmlns:x="http://schemas.openxmlformats.org/spreadsheetml/2006/main">
  <person displayName="Giacomo Caredda" id="{A65BC01C-E49C-4C47-B62A-2251C4A12D60}" userId="Giacomo Caredda" providerId="None"/>
</personList>
</file>

<file path=xl/richData/_rels/rdRichValueWebImage.xml.rels><?xml version="1.0" encoding="UTF-8" standalone="yes"?>
<Relationships xmlns="http://schemas.openxmlformats.org/package/2006/relationships"><Relationship Id="rId13" Type="http://schemas.openxmlformats.org/officeDocument/2006/relationships/hyperlink" Target="https://www.bing.com/th?id=AMMS_f3a2053526a2ee6174ba072cc12560ec&amp;qlt=95" TargetMode="External"/><Relationship Id="rId18" Type="http://schemas.openxmlformats.org/officeDocument/2006/relationships/hyperlink" Target="https://www.bing.com/images/search?form=xlimg&amp;q=Humpolec" TargetMode="External"/><Relationship Id="rId26" Type="http://schemas.openxmlformats.org/officeDocument/2006/relationships/hyperlink" Target="https://www.bing.com/images/search?form=xlimg&amp;q=Madrid" TargetMode="External"/><Relationship Id="rId39" Type="http://schemas.openxmlformats.org/officeDocument/2006/relationships/hyperlink" Target="https://www.bing.com/th?id=AMMS_125e67320a239754243df72304db6ab6&amp;qlt=95" TargetMode="External"/><Relationship Id="rId21" Type="http://schemas.openxmlformats.org/officeDocument/2006/relationships/hyperlink" Target="https://www.bing.com/th?id=AMMS_84ae9fa755098eaf62782ebe44596223&amp;qlt=95" TargetMode="External"/><Relationship Id="rId34" Type="http://schemas.openxmlformats.org/officeDocument/2006/relationships/hyperlink" Target="https://www.bing.com/images/search?form=xlimg&amp;q=Konya" TargetMode="External"/><Relationship Id="rId42" Type="http://schemas.openxmlformats.org/officeDocument/2006/relationships/hyperlink" Target="https://www.bing.com/images/search?form=xlimg&amp;q=Burnaby" TargetMode="External"/><Relationship Id="rId7" Type="http://schemas.openxmlformats.org/officeDocument/2006/relationships/hyperlink" Target="https://www.bing.com/th?id=AMMS_64f8dc20438f7a1441c43a04e68d9a69&amp;qlt=95" TargetMode="External"/><Relationship Id="rId2" Type="http://schemas.openxmlformats.org/officeDocument/2006/relationships/hyperlink" Target="https://www.bing.com/images/search?form=xlimg&amp;q=Oklahoma" TargetMode="External"/><Relationship Id="rId16" Type="http://schemas.openxmlformats.org/officeDocument/2006/relationships/hyperlink" Target="https://www.bing.com/images/search?form=xlimg&amp;q=Virginia" TargetMode="External"/><Relationship Id="rId20" Type="http://schemas.openxmlformats.org/officeDocument/2006/relationships/hyperlink" Target="https://www.bing.com/images/search?form=xlimg&amp;q=Miami" TargetMode="External"/><Relationship Id="rId29" Type="http://schemas.openxmlformats.org/officeDocument/2006/relationships/hyperlink" Target="https://www.bing.com/th?id=AMMS_ce14eb28f431567953f500c004a8b1f7&amp;qlt=95" TargetMode="External"/><Relationship Id="rId41" Type="http://schemas.openxmlformats.org/officeDocument/2006/relationships/hyperlink" Target="https://www.bing.com/th?id=AMMS_47ac286345487b72aee1361e04d2a59b&amp;qlt=95" TargetMode="External"/><Relationship Id="rId1" Type="http://schemas.openxmlformats.org/officeDocument/2006/relationships/hyperlink" Target="https://www.bing.com/th?id=AMMS_d24c783d70f4c88740a6e4ebddd84df5&amp;qlt=95" TargetMode="External"/><Relationship Id="rId6" Type="http://schemas.openxmlformats.org/officeDocument/2006/relationships/hyperlink" Target="https://www.bing.com/images/search?form=xlimg&amp;q=Beirut" TargetMode="External"/><Relationship Id="rId11" Type="http://schemas.openxmlformats.org/officeDocument/2006/relationships/hyperlink" Target="https://www.bing.com/th?id=AMMS_9e67ede5ca781cc8aa46c17e1107f5b7&amp;qlt=95" TargetMode="External"/><Relationship Id="rId24" Type="http://schemas.openxmlformats.org/officeDocument/2006/relationships/hyperlink" Target="https://www.bing.com/images/search?form=xlimg&amp;q=Atlantic+City" TargetMode="External"/><Relationship Id="rId32" Type="http://schemas.openxmlformats.org/officeDocument/2006/relationships/hyperlink" Target="https://www.bing.com/images/search?form=xlimg&amp;q=Nakhon+Ratchasima" TargetMode="External"/><Relationship Id="rId37" Type="http://schemas.openxmlformats.org/officeDocument/2006/relationships/hyperlink" Target="https://www.bing.com/th?id=AMMS_93e0b2279d7e89a8cccf05453f9f50db&amp;qlt=95" TargetMode="External"/><Relationship Id="rId40" Type="http://schemas.openxmlformats.org/officeDocument/2006/relationships/hyperlink" Target="https://www.bing.com/images/search?form=xlimg&amp;q=Bridgeport" TargetMode="External"/><Relationship Id="rId5" Type="http://schemas.openxmlformats.org/officeDocument/2006/relationships/hyperlink" Target="https://www.bing.com/th?id=AMMS_2482c97e4be9d12d82532fef40c2cd38&amp;qlt=95" TargetMode="External"/><Relationship Id="rId15" Type="http://schemas.openxmlformats.org/officeDocument/2006/relationships/hyperlink" Target="https://www.bing.com/th?id=AMMS_6ebdb3dfdd9629e7966d2a74bce0da39&amp;qlt=95" TargetMode="External"/><Relationship Id="rId23" Type="http://schemas.openxmlformats.org/officeDocument/2006/relationships/hyperlink" Target="https://www.bing.com/th?id=AMMS_f75f3af43296a07f065b3d08f3012b51&amp;qlt=95" TargetMode="External"/><Relationship Id="rId28" Type="http://schemas.openxmlformats.org/officeDocument/2006/relationships/hyperlink" Target="https://www.bing.com/images/search?form=xlimg&amp;q=Waterville+Maine" TargetMode="External"/><Relationship Id="rId36" Type="http://schemas.openxmlformats.org/officeDocument/2006/relationships/hyperlink" Target="https://www.bing.com/images/search?form=xlimg&amp;q=Abadan" TargetMode="External"/><Relationship Id="rId10" Type="http://schemas.openxmlformats.org/officeDocument/2006/relationships/hyperlink" Target="https://www.bing.com/images/search?form=xlimg&amp;q=New+York" TargetMode="External"/><Relationship Id="rId19" Type="http://schemas.openxmlformats.org/officeDocument/2006/relationships/hyperlink" Target="https://www.bing.com/th?id=AMMS_ae3379af5f12ecfe8fe727f8c325f17c&amp;qlt=95" TargetMode="External"/><Relationship Id="rId31" Type="http://schemas.openxmlformats.org/officeDocument/2006/relationships/hyperlink" Target="https://www.bing.com/th?id=AMMS_6b67a3865b1b7453febe66a99890069d&amp;qlt=95" TargetMode="External"/><Relationship Id="rId44" Type="http://schemas.openxmlformats.org/officeDocument/2006/relationships/hyperlink" Target="https://www.bing.com/images/search?form=xlimg&amp;q=Singapore" TargetMode="External"/><Relationship Id="rId4" Type="http://schemas.openxmlformats.org/officeDocument/2006/relationships/hyperlink" Target="https://www.bing.com/images/search?form=xlimg&amp;q=Barcellona" TargetMode="External"/><Relationship Id="rId9" Type="http://schemas.openxmlformats.org/officeDocument/2006/relationships/hyperlink" Target="https://www.bing.com/th?id=AMMS_013fd031f457f3f3dcb750f6fd3509d7&amp;qlt=95" TargetMode="External"/><Relationship Id="rId14" Type="http://schemas.openxmlformats.org/officeDocument/2006/relationships/hyperlink" Target="https://www.bing.com/images/search?form=xlimg&amp;q=Los+Angeles" TargetMode="External"/><Relationship Id="rId22" Type="http://schemas.openxmlformats.org/officeDocument/2006/relationships/hyperlink" Target="https://www.bing.com/images/search?form=xlimg&amp;q=Wolverhampton" TargetMode="External"/><Relationship Id="rId27" Type="http://schemas.openxmlformats.org/officeDocument/2006/relationships/hyperlink" Target="https://www.bing.com/th?id=AMMS_337e8134685d10178f58f9902cf80329&amp;qlt=95" TargetMode="External"/><Relationship Id="rId30" Type="http://schemas.openxmlformats.org/officeDocument/2006/relationships/hyperlink" Target="https://www.bing.com/images/search?form=xlimg&amp;q=Bad+Reichenhall" TargetMode="External"/><Relationship Id="rId35" Type="http://schemas.openxmlformats.org/officeDocument/2006/relationships/hyperlink" Target="https://www.bing.com/th?id=AMMS_f54ff11f939acffed059a7589cf39da1&amp;qlt=95" TargetMode="External"/><Relationship Id="rId43" Type="http://schemas.openxmlformats.org/officeDocument/2006/relationships/hyperlink" Target="https://www.bing.com/th?id=AMMS_320d47071657bbd42cea6aa0c2470b78&amp;qlt=95" TargetMode="External"/><Relationship Id="rId8" Type="http://schemas.openxmlformats.org/officeDocument/2006/relationships/hyperlink" Target="https://www.bing.com/images/search?form=xlimg&amp;q=Buenos+Aires" TargetMode="External"/><Relationship Id="rId3" Type="http://schemas.openxmlformats.org/officeDocument/2006/relationships/hyperlink" Target="https://www.bing.com/th?id=AMMS_5464078baff7df0fc087654c59a0127f&amp;qlt=95" TargetMode="External"/><Relationship Id="rId12" Type="http://schemas.openxmlformats.org/officeDocument/2006/relationships/hyperlink" Target="https://www.bing.com/images/search?form=xlimg&amp;q=Washington+stato" TargetMode="External"/><Relationship Id="rId17" Type="http://schemas.openxmlformats.org/officeDocument/2006/relationships/hyperlink" Target="https://www.bing.com/th?id=AMMS_59b880d24f70dee2247953dfb336177e&amp;qlt=95" TargetMode="External"/><Relationship Id="rId25" Type="http://schemas.openxmlformats.org/officeDocument/2006/relationships/hyperlink" Target="https://www.bing.com/th?id=AMMS_e16bba7b4a7c0058dac837bc0a779a31&amp;qlt=95" TargetMode="External"/><Relationship Id="rId33" Type="http://schemas.openxmlformats.org/officeDocument/2006/relationships/hyperlink" Target="https://www.bing.com/th?id=AMMS_05a3fb78f5cfbf6d8f8fd5690627dc96&amp;qlt=95" TargetMode="External"/><Relationship Id="rId38" Type="http://schemas.openxmlformats.org/officeDocument/2006/relationships/hyperlink" Target="https://www.bing.com/images/search?form=xlimg&amp;q=Eindhoven"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rd>
    <address r:id="rId7"/>
    <moreImagesAddress r:id="rId8"/>
  </webImageSrd>
  <webImageSrd>
    <address r:id="rId9"/>
    <moreImagesAddress r:id="rId10"/>
  </webImageSrd>
  <webImageSrd>
    <address r:id="rId11"/>
    <moreImagesAddress r:id="rId12"/>
  </webImageSrd>
  <webImageSrd>
    <address r:id="rId13"/>
    <moreImagesAddress r:id="rId14"/>
  </webImageSrd>
  <webImageSrd>
    <address r:id="rId15"/>
    <moreImagesAddress r:id="rId16"/>
  </webImageSrd>
  <webImageSrd>
    <address r:id="rId17"/>
    <moreImagesAddress r:id="rId18"/>
  </webImageSrd>
  <webImageSrd>
    <address r:id="rId19"/>
    <moreImagesAddress r:id="rId20"/>
  </webImageSrd>
  <webImageSrd>
    <address r:id="rId21"/>
    <moreImagesAddress r:id="rId22"/>
  </webImageSrd>
  <webImageSrd>
    <address r:id="rId23"/>
    <moreImagesAddress r:id="rId24"/>
  </webImageSrd>
  <webImageSrd>
    <address r:id="rId25"/>
    <moreImagesAddress r:id="rId26"/>
  </webImageSrd>
  <webImageSrd>
    <address r:id="rId27"/>
    <moreImagesAddress r:id="rId28"/>
  </webImageSrd>
  <webImageSrd>
    <address r:id="rId29"/>
    <moreImagesAddress r:id="rId30"/>
  </webImageSrd>
  <webImageSrd>
    <address r:id="rId31"/>
    <moreImagesAddress r:id="rId32"/>
  </webImageSrd>
  <webImageSrd>
    <address r:id="rId33"/>
    <moreImagesAddress r:id="rId34"/>
  </webImageSrd>
  <webImageSrd>
    <address r:id="rId35"/>
    <moreImagesAddress r:id="rId36"/>
  </webImageSrd>
  <webImageSrd>
    <address r:id="rId37"/>
    <moreImagesAddress r:id="rId38"/>
  </webImageSrd>
  <webImageSrd>
    <address r:id="rId39"/>
    <moreImagesAddress r:id="rId40"/>
  </webImageSrd>
  <webImageSrd>
    <address r:id="rId41"/>
    <moreImagesAddress r:id="rId42"/>
  </webImageSrd>
  <webImageSrd>
    <address r:id="rId43"/>
    <moreImagesAddress r:id="rId44"/>
  </webImageSrd>
</webImagesSrd>
</file>

<file path=xl/richData/rdarray.xml><?xml version="1.0" encoding="utf-8"?>
<arrayData xmlns="http://schemas.microsoft.com/office/spreadsheetml/2017/richdata2" count="44">
  <a r="2">
    <v t="s">Matt Pinnell (Vicegovernatore)</v>
    <v t="r">4</v>
  </a>
  <a r="1">
    <v t="s">Fuso orario centrale</v>
  </a>
  <a r="1">
    <v t="r">36</v>
  </a>
  <a r="1">
    <v t="s">Greenwich Mean Time</v>
  </a>
  <a r="1">
    <v t="r">49</v>
  </a>
  <a r="1">
    <v t="s">Central European Time</v>
  </a>
  <a r="2">
    <v t="s">Jamal Itani (Sindaco)</v>
    <v t="s">Marwan Abboud (Governatore)</v>
  </a>
  <a r="1">
    <v t="s">Eastern European Time</v>
  </a>
  <a r="1">
    <v t="r">75</v>
  </a>
  <a r="1">
    <v t="s">Argentina Time Zone</v>
  </a>
  <a r="1">
    <v t="s">Oh Se-hoon (Sindaco)</v>
  </a>
  <a r="1">
    <v t="s">Korea Standard Time</v>
  </a>
  <a r="2">
    <v t="r">97</v>
    <v t="s">Antonio Delgado (Vicegovernatore)</v>
  </a>
  <a r="1">
    <v t="s">Eastern Time Zone</v>
  </a>
  <a r="1">
    <v t="s">Eric Adams (Sindaco)</v>
  </a>
  <a r="1">
    <v t="r">135</v>
  </a>
  <a r="2">
    <v t="r">147</v>
    <v t="r">148</v>
  </a>
  <a r="1">
    <v t="s">Pacific Daylight Time</v>
  </a>
  <a r="1">
    <v t="r">186</v>
  </a>
  <a r="1">
    <v t="r">198</v>
  </a>
  <a r="1">
    <v t="s">Bangladesh Time Zone</v>
  </a>
  <a r="2">
    <v t="s">Glenn Youngkin (Governatore)</v>
    <v t="r">213</v>
  </a>
  <a r="1">
    <v t="s">Karel Kratochvíl (Sindaco)</v>
  </a>
  <a r="1">
    <v t="r">255</v>
  </a>
  <a r="1">
    <v t="s">Greg Brackenridge (Sindaco)</v>
  </a>
  <a r="1">
    <v t="s">Marty Small Sr. (Sindaco)</v>
  </a>
  <a r="1">
    <v t="s">José Luis Martínez-Almeida (Sindaco)</v>
  </a>
  <a r="1">
    <v t="s">Jay Coelho (Sindaco)</v>
  </a>
  <a r="2">
    <v t="s">West Africa Time</v>
    <v t="s">Central European Time</v>
  </a>
  <a r="1">
    <v t="s">West Africa Time</v>
  </a>
  <a r="1">
    <v t="s">Marcin Krupa (Sindaco)</v>
  </a>
  <a r="1">
    <v t="s">Christoph Lung (Sindaco)</v>
  </a>
  <a r="1">
    <v t="s">Surawuth Cherdchai (Sindaco)</v>
  </a>
  <a r="1">
    <v t="s">Thailand Time Zone</v>
  </a>
  <a r="1">
    <v t="s">Marilisa Magno (Sindaco)</v>
  </a>
  <a r="1">
    <v t="s">Iran Time Zone</v>
  </a>
  <a r="1">
    <v t="r">411</v>
  </a>
  <a r="1">
    <v t="r">423</v>
  </a>
  <a r="1">
    <v t="s">Mike Hurley (Sindaco)</v>
  </a>
  <a r="2">
    <v t="r">459</v>
    <v t="r">460</v>
  </a>
  <a r="1">
    <v t="s">Singapore Time Zone</v>
  </a>
  <a r="6">
    <v t="s">Lingua tamil</v>
    <v t="s">Lingua malese</v>
    <v t="s">Lingua inglese</v>
    <v t="s">Lingua cinese standard</v>
    <v t="s">Singaporean Mandarin</v>
    <v t="s">Singapore English</v>
  </a>
  <a r="5">
    <v t="s">Distretto Nordorientale</v>
    <v t="s">South East Community Development Council</v>
    <v t="s">North West Community Development Council</v>
    <v t="s">South West Community Development Council</v>
    <v t="s">Central Singapore Community Development Council</v>
  </a>
  <a r="1">
    <v t="r">492</v>
  </a>
</arrayData>
</file>

<file path=xl/richData/rdrichvalue.xml><?xml version="1.0" encoding="utf-8"?>
<rvData xmlns="http://schemas.microsoft.com/office/spreadsheetml/2017/richdata" count="500">
  <rv s="0">
    <v>536870912</v>
    <v>Oklahoma</v>
    <v>cbcf556f-952a-4665-bb95-0500b27f9976</v>
    <v>it-IT</v>
    <v>Map</v>
  </rv>
  <rv s="1">
    <fb>727</fb>
    <v>15</v>
  </rv>
  <rv s="1">
    <fb>181195</fb>
    <v>16</v>
  </rv>
  <rv s="0">
    <v>536870912</v>
    <v>Oklahoma City</v>
    <v>59d212a0-2f5f-4681-a7a0-a8a6e25853e1</v>
    <v>it-IT</v>
    <v>Map</v>
  </rv>
  <rv s="0">
    <v>805306368</v>
    <v>Kevin Stitt (Governatore)</v>
    <v>50460cc8-b10e-ddcd-8554-9a0e8a8aa526</v>
    <v>it-IT</v>
    <v>Generic</v>
  </rv>
  <rv s="2">
    <v>0</v>
  </rv>
  <rv s="1">
    <fb>12092</fb>
    <v>16</v>
  </rv>
  <rv s="2">
    <v>1</v>
  </rv>
  <rv s="3">
    <v>0</v>
    <v>13</v>
    <v>17</v>
    <v>6</v>
    <v>0</v>
    <v>Image of Oklahoma</v>
  </rv>
  <rv s="4">
    <v>https://www.bing.com/search?q=Oklahoma&amp;form=skydnc</v>
    <v>Scopri di più con Bing</v>
  </rv>
  <rv s="1">
    <fb>1455321</fb>
    <v>16</v>
  </rv>
  <rv s="0">
    <v>536870912</v>
    <v>Stati Uniti d'America</v>
    <v>5232ed96-85b1-2edb-12c6-63e6c597a1de</v>
    <v>it-IT</v>
    <v>Map</v>
  </rv>
  <rv s="1">
    <fb>2.57</fb>
    <v>18</v>
  </rv>
  <rv s="1">
    <fb>3943079</fb>
    <v>16</v>
  </rv>
  <rv s="1">
    <fb>2.2000000000000002E-2</fb>
    <v>19</v>
  </rv>
  <rv s="1">
    <fb>0.748</fb>
    <v>19</v>
  </rv>
  <rv s="1">
    <fb>0.86900000000000011</fb>
    <v>19</v>
  </rv>
  <rv s="1">
    <fb>0.06</fb>
    <v>19</v>
  </rv>
  <rv s="1">
    <fb>0.14699999999999999</fb>
    <v>19</v>
  </rv>
  <rv s="1">
    <fb>0.61099999999999999</fb>
    <v>19</v>
  </rv>
  <rv s="1">
    <fb>9.0999999999999998E-2</fb>
    <v>20</v>
  </rv>
  <rv s="1">
    <fb>0.10099999999999999</fb>
    <v>19</v>
  </rv>
  <rv s="1">
    <fb>0.24100000000000002</fb>
    <v>19</v>
  </rv>
  <rv s="1">
    <fb>6.9000000000000006E-2</fb>
    <v>19</v>
  </rv>
  <rv s="1">
    <fb>0.24600000000000002</fb>
    <v>19</v>
  </rv>
  <rv s="1">
    <fb>2E-3</fb>
    <v>19</v>
  </rv>
  <rv s="1">
    <fb>7.8E-2</fb>
    <v>19</v>
  </rv>
  <rv s="1">
    <fb>0.113</fb>
    <v>19</v>
  </rv>
  <rv s="1">
    <fb>5.7999999999999996E-2</fb>
    <v>19</v>
  </rv>
  <rv s="1">
    <fb>46879</fb>
    <v>15</v>
  </rv>
  <rv s="1">
    <fb>1721045</fb>
    <v>16</v>
  </rv>
  <rv s="1">
    <fb>117900</fb>
    <v>15</v>
  </rv>
  <rv s="1">
    <fb>4.5999999999999999E-2</fb>
    <v>19</v>
  </rv>
  <rv s="5">
    <v>#VALUE!</v>
    <v>it-IT</v>
    <v>cbcf556f-952a-4665-bb95-0500b27f9976</v>
    <v>536870912</v>
    <v>1</v>
    <v>6</v>
    <v>7</v>
    <v>8</v>
    <v>Oklahoma</v>
    <v>11</v>
    <v>12</v>
    <v>Map</v>
    <v>13</v>
    <v>14</v>
    <v>US-OK</v>
    <v>1</v>
    <v>2</v>
    <v>3</v>
    <v>5</v>
    <v>6</v>
    <v>L'Oklahoma è uno stato federato situato nella regione censuaria degli Stati Uniti Centrali del Sud, negli Stati Uniti. Con una popolazione stimata intorno ai 3 953 079 a luglio 2018 e una superficie di 181 295 km², l'Oklahoma è il 28º stato più popoloso e il 20° più grande.</v>
    <v>7</v>
    <v>8</v>
    <v>3</v>
    <v>9</v>
    <v>Oklahoma</v>
    <v>10</v>
    <v>11</v>
    <v>12</v>
    <v>13</v>
    <v>14</v>
    <v>15</v>
    <v>16</v>
    <v>17</v>
    <v>18</v>
    <v>19</v>
    <v>20</v>
    <v>21</v>
    <v>22</v>
    <v>23</v>
    <v>24</v>
    <v>25</v>
    <v>26</v>
    <v>27</v>
    <v>28</v>
    <v>29</v>
    <v>Oklahoma</v>
    <v>30</v>
    <v>31</v>
    <v>32</v>
    <v>mdp/vdpid/24293</v>
  </rv>
  <rv s="0">
    <v>536870912</v>
    <v>Londra</v>
    <v>8e0ba7b6-4225-fa8a-6369-1b5294e602a5</v>
    <v>it-IT</v>
    <v>Map</v>
  </rv>
  <rv s="1">
    <fb>1572</fb>
    <v>16</v>
  </rv>
  <rv s="0">
    <v>805306368</v>
    <v>Sadiq Khan (Sindaco)</v>
    <v>d7862dc2-4c03-1dc8-3412-7fe03041fdcb</v>
    <v>it-IT</v>
    <v>Generic</v>
  </rv>
  <rv s="2">
    <v>2</v>
  </rv>
  <rv s="0">
    <v>536870912</v>
    <v>Inghilterra</v>
    <v>280d39e8-7217-6863-6980-a8c20c211c89</v>
    <v>it-IT</v>
    <v>Map</v>
  </rv>
  <rv s="0">
    <v>536870912</v>
    <v>Grande Londra</v>
    <v>2ba8a441-178c-f2c0-26cb-a4b260b8c806</v>
    <v>it-IT</v>
    <v>Map</v>
  </rv>
  <rv s="2">
    <v>3</v>
  </rv>
  <rv s="1">
    <fb>51.500152399999997</fb>
    <v>30</v>
  </rv>
  <rv s="4">
    <v>https://www.bing.com/search?q=Londra&amp;form=skydnc</v>
    <v>Scopri di più con Bing</v>
  </rv>
  <rv s="1">
    <fb>-0.12623619999999999</fb>
    <v>30</v>
  </rv>
  <rv s="0">
    <v>536870912</v>
    <v>Regno Unito</v>
    <v>b1a5155a-6bb2-4646-8f7c-3e6b3a53c831</v>
    <v>it-IT</v>
    <v>Map</v>
  </rv>
  <rv s="1">
    <fb>8961989</fb>
    <v>16</v>
  </rv>
  <rv s="6">
    <v>#VALUE!</v>
    <v>it-IT</v>
    <v>8e0ba7b6-4225-fa8a-6369-1b5294e602a5</v>
    <v>536870912</v>
    <v>1</v>
    <v>25</v>
    <v>26</v>
    <v>27</v>
    <v>Londra</v>
    <v>11</v>
    <v>28</v>
    <v>Map</v>
    <v>13</v>
    <v>29</v>
    <v>35</v>
    <v>37</v>
    <v>Londra è la capitale e maggiore città dell'Inghilterra e del Regno Unito, con i suoi 9 002 488 abitanti. La sua estensione territoriale la rende la terza città più estesa d'Europa, preceduta da Mosca e Istanbul e seguita da San Pietroburgo, Roma e Berlino. L'area metropolitana conta circa 14 milioni di residenti e si estende per svariate decine di chilometri lungo la valle del Tamigi, fino al suo enorme estuario.</v>
    <v>38</v>
    <v>39</v>
    <v>40</v>
    <v>41</v>
    <v>42</v>
    <v>43</v>
    <v>Londra</v>
    <v>44</v>
    <v>45</v>
    <v>Londra</v>
    <v>mdp/vdpid/5471798185326280713</v>
  </rv>
  <rv s="0">
    <v>536870912</v>
    <v>Barcellona</v>
    <v>d5173d0d-188f-c557-d46a-fbf1f89f03ce</v>
    <v>it-IT</v>
    <v>Map</v>
  </rv>
  <rv s="1">
    <fb>101.4</fb>
    <v>16</v>
  </rv>
  <rv s="0">
    <v>805306368</v>
    <v>Ada Colau (Sindaco)</v>
    <v>ee603cf3-6446-7f0d-774d-d34089d82805</v>
    <v>it-IT</v>
    <v>Generic</v>
  </rv>
  <rv s="2">
    <v>4</v>
  </rv>
  <rv s="0">
    <v>536870912</v>
    <v>Catalogna</v>
    <v>54afd4ed-d6c4-c6c9-2f8d-10440795b196</v>
    <v>it-IT</v>
    <v>Map</v>
  </rv>
  <rv s="0">
    <v>536870912</v>
    <v>Provincia di Barcellona</v>
    <v>b2a3ae51-9710-d8d5-f226-e01e09478534</v>
    <v>it-IT</v>
    <v>Map</v>
  </rv>
  <rv s="2">
    <v>5</v>
  </rv>
  <rv s="3">
    <v>1</v>
    <v>13</v>
    <v>39</v>
    <v>6</v>
    <v>0</v>
    <v>Image of Barcellona</v>
  </rv>
  <rv s="1">
    <fb>41.387917000000002</fb>
    <v>30</v>
  </rv>
  <rv s="4">
    <v>https://www.bing.com/search?q=Barcellona&amp;form=skydnc</v>
    <v>Scopri di più con Bing</v>
  </rv>
  <rv s="1">
    <fb>2.1699187000000002</fb>
    <v>30</v>
  </rv>
  <rv s="0">
    <v>536870912</v>
    <v>Spagna</v>
    <v>1baf9d59-f443-e9f4-6e49-de048a073e3f</v>
    <v>it-IT</v>
    <v>Map</v>
  </rv>
  <rv s="1">
    <fb>1602386</fb>
    <v>16</v>
  </rv>
  <rv s="7">
    <v>#VALUE!</v>
    <v>it-IT</v>
    <v>d5173d0d-188f-c557-d46a-fbf1f89f03ce</v>
    <v>536870912</v>
    <v>1</v>
    <v>35</v>
    <v>36</v>
    <v>37</v>
    <v>Barcellona</v>
    <v>11</v>
    <v>12</v>
    <v>Map</v>
    <v>13</v>
    <v>38</v>
    <v>48</v>
    <v>50</v>
    <v>Barcellona è una città della Spagna di 1 636 732 abitanti, capoluogo della Catalogna, una comunità autonoma della parte orientale dello Stato, oltre che dell'omonima provincia e della comarca del Barcelonès: soprannominata Ciutat Comtal o Ciudad Condal, è la seconda città della Spagna per numero di abitanti dopo la capitale Madrid.</v>
    <v>51</v>
    <v>52</v>
    <v>53</v>
    <v>54</v>
    <v>55</v>
    <v>56</v>
    <v>57</v>
    <v>Barcellona</v>
    <v>58</v>
    <v>59</v>
    <v>Barcellona</v>
    <v>mdp/vdpid/7207108388495294465</v>
  </rv>
  <rv s="0">
    <v>536870912</v>
    <v>Beirut</v>
    <v>afaaff6f-4112-4894-7e7e-2ca7359df5cf</v>
    <v>it-IT</v>
    <v>Map</v>
  </rv>
  <rv s="1">
    <fb>19.8</fb>
    <v>16</v>
  </rv>
  <rv s="2">
    <v>6</v>
  </rv>
  <rv s="0">
    <v>536870912</v>
    <v>Governatorato di Beirut</v>
    <v>51248dc1-d152-b73a-bc60-aab6ea034eb4</v>
    <v>it-IT</v>
    <v>Map</v>
  </rv>
  <rv s="2">
    <v>7</v>
  </rv>
  <rv s="3">
    <v>2</v>
    <v>13</v>
    <v>49</v>
    <v>6</v>
    <v>0</v>
    <v>Image of Beirut</v>
  </rv>
  <rv s="1">
    <fb>33.886944</fb>
    <v>30</v>
  </rv>
  <rv s="4">
    <v>https://www.bing.com/search?q=Beirut&amp;form=skydnc</v>
    <v>Scopri di più con Bing</v>
  </rv>
  <rv s="1">
    <fb>35.513055999999999</fb>
    <v>30</v>
  </rv>
  <rv s="0">
    <v>536870912</v>
    <v>Libano</v>
    <v>f2d30d7c-bea9-11b5-a8fe-a92d37480c87</v>
    <v>it-IT</v>
    <v>Map</v>
  </rv>
  <rv s="1">
    <fb>433249</fb>
    <v>16</v>
  </rv>
  <rv s="8">
    <v>#VALUE!</v>
    <v>it-IT</v>
    <v>afaaff6f-4112-4894-7e7e-2ca7359df5cf</v>
    <v>536870912</v>
    <v>1</v>
    <v>45</v>
    <v>46</v>
    <v>47</v>
    <v>Beirut</v>
    <v>11</v>
    <v>12</v>
    <v>Map</v>
    <v>13</v>
    <v>48</v>
    <v>62</v>
    <v>63</v>
    <v>Beirut è una città del Libano, capitale dello Stato nonché capoluogo dell'omonimo governatorato. Con ben 450 000 abitanti nei propri confini amministrativi, è la città più popolosa del paese vicino-orientale e con la sua area metropolitana racchiude circa un decimo della popolazione libanese.</v>
    <v>64</v>
    <v>65</v>
    <v>66</v>
    <v>67</v>
    <v>68</v>
    <v>69</v>
    <v>Beirut</v>
    <v>70</v>
    <v>71</v>
    <v>Beirut</v>
    <v>mdp/vdpid/-7996863966</v>
  </rv>
  <rv s="0">
    <v>536870912</v>
    <v>Buenos Aires</v>
    <v>857a6814-3fe8-c414-84da-24018be87fce</v>
    <v>it-IT</v>
    <v>Map</v>
  </rv>
  <rv s="1">
    <fb>203</fb>
    <v>16</v>
  </rv>
  <rv s="0">
    <v>805306368</v>
    <v>Horacio Rodríguez Larreta (Sindaco)</v>
    <v>a56601b0-d159-f93a-a4c8-41d25ede4a41</v>
    <v>it-IT</v>
    <v>Generic</v>
  </rv>
  <rv s="2">
    <v>8</v>
  </rv>
  <rv s="2">
    <v>9</v>
  </rv>
  <rv s="3">
    <v>3</v>
    <v>13</v>
    <v>58</v>
    <v>6</v>
    <v>0</v>
    <v>Image of Buenos Aires</v>
  </rv>
  <rv s="4">
    <v>https://www.bing.com/search?q=Buenos+Aires&amp;form=skydnc</v>
    <v>Scopri di più con Bing</v>
  </rv>
  <rv s="0">
    <v>536870912</v>
    <v>Argentina</v>
    <v>87153d87-9bb0-166a-3d56-613bdc274e1b</v>
    <v>it-IT</v>
    <v>Map</v>
  </rv>
  <rv s="1">
    <fb>2891082</fb>
    <v>16</v>
  </rv>
  <rv s="9">
    <v>#VALUE!</v>
    <v>it-IT</v>
    <v>857a6814-3fe8-c414-84da-24018be87fce</v>
    <v>536870912</v>
    <v>1</v>
    <v>54</v>
    <v>55</v>
    <v>56</v>
    <v>Buenos Aires</v>
    <v>11</v>
    <v>12</v>
    <v>Map</v>
    <v>13</v>
    <v>57</v>
    <v>AR-C</v>
    <v>74</v>
    <v>76</v>
    <v>Buenos Aires è la capitale e maggiore città dell'Argentina. Soprannominata La Regina del Plata o La Parigi del Sudamerica, e nota anche con l'abbreviativo Baires. Oltre a essere la città più popolosa del paese è anche una delle più grandi metropoli sudamericane, la terza dell'America Latina, la seconda dell'emisfero australe dopo San Paolo e la 67ª città più popolata al mondo con i suoi 3 068 043 abitanti, nonché sede di uno dei maggiori porti del continente; l'area metropolitana, nota con il nome di Grande Buenos Aires, conta 14 576 300 persone, mentre l'intera provincia raggiunge i 17 693 657 abitanti, il che lo rende il 4º agglomerato urbano più popolato del continente americano, i cui residenti corrispondono a oltre un terzo dell'intera popolazione del Paese. La capitale argentina, inoltre, è una delle poche municipalità a livello internazionale a possedere lo status di città autonoma, pur essendo compresa nel territorio della provincia omonima, da cui si separò definitivamente nel 1880 in seguito alle Guerre civili argentine mediante un lento processo di federalizzazione. La città ospitò i giochi panamericani nel 1951 e 12 partite del Campionato mondiale di calcio 1978, fra cui la partita inaugurale e le finali per il primo e terzo posto; nel 2018 ha ospitato i III Giochi olimpici giovanili estivi e il 13º vertice del G20.</v>
    <v>77</v>
    <v>78</v>
    <v>79</v>
    <v>Buenos Aires</v>
    <v>80</v>
    <v>81</v>
    <v>Buenos Aires</v>
    <v>mdp/vdpid/6470065719798136833</v>
  </rv>
  <rv s="0">
    <v>536870912</v>
    <v>Seul</v>
    <v>669b47ba-40b4-0147-3657-a7dd0861132c</v>
    <v>it-IT</v>
    <v>Map</v>
  </rv>
  <rv s="1">
    <fb>605.21</fb>
    <v>16</v>
  </rv>
  <rv s="2">
    <v>10</v>
  </rv>
  <rv s="2">
    <v>11</v>
  </rv>
  <rv s="4">
    <v>https://www.bing.com/search?q=Seul&amp;form=skydnc</v>
    <v>Scopri di più con Bing</v>
  </rv>
  <rv s="1">
    <fb>3915023</fb>
    <v>16</v>
  </rv>
  <rv s="0">
    <v>536870912</v>
    <v>Corea del Sud</v>
    <v>c0e15be0-5113-402c-c03f-516a6265e9cb</v>
    <v>it-IT</v>
    <v>Map</v>
  </rv>
  <rv s="1">
    <fb>9765869</fb>
    <v>16</v>
  </rv>
  <rv s="1">
    <fb>2830857</fb>
    <v>16</v>
  </rv>
  <rv s="10">
    <v>#VALUE!</v>
    <v>it-IT</v>
    <v>669b47ba-40b4-0147-3657-a7dd0861132c</v>
    <v>536870912</v>
    <v>1</v>
    <v>64</v>
    <v>65</v>
    <v>66</v>
    <v>Seul</v>
    <v>11</v>
    <v>28</v>
    <v>Map</v>
    <v>13</v>
    <v>67</v>
    <v>KR-11</v>
    <v>84</v>
    <v>85</v>
    <v>Seul, ufficialmente 서울특별시, Seoul Teukbyeolsi, Sŏul T'ŭkpyŏlshi, conosciuta anticamente come Gyeongseong, Hanyang, è la capitale della Corea del Sud. Situata nel nord-ovest del Paese, poco più a sud della zona demilitarizzata coreana, sul fiume Han, è il centro politico, culturale, sociale ed economico più importante dello Stato.</v>
    <v>86</v>
    <v>87</v>
    <v>Seul</v>
    <v>88</v>
    <v>89</v>
    <v>90</v>
    <v>Seul</v>
    <v>91</v>
    <v>mdp/vdpid/7832619085128007681</v>
  </rv>
  <rv s="0">
    <v>536870912</v>
    <v>New York</v>
    <v>caeb7b9a-f5d7-4686-8fb5-cf7628296b13</v>
    <v>it-IT</v>
    <v>Map</v>
  </rv>
  <rv s="1">
    <fb>1132</fb>
    <v>15</v>
  </rv>
  <rv s="1">
    <fb>141300</fb>
    <v>16</v>
  </rv>
  <rv s="0">
    <v>536870912</v>
    <v>Albany</v>
    <v>62ca8245-972e-448d-af38-345d4a958798</v>
    <v>it-IT</v>
    <v>Map</v>
  </rv>
  <rv s="0">
    <v>805306368</v>
    <v>Kathy Hochul (Governatore)</v>
    <v>df92839d-3205-3454-b70c-aeefc37041a6</v>
    <v>it-IT</v>
    <v>Generic</v>
  </rv>
  <rv s="2">
    <v>12</v>
  </rv>
  <rv s="1">
    <fb>33711</fb>
    <v>16</v>
  </rv>
  <rv s="2">
    <v>13</v>
  </rv>
  <rv s="0">
    <v>536870912</v>
    <v>New York</v>
    <v>60d5dc2b-c915-460b-b722-c9e3485499ca</v>
    <v>it-IT</v>
    <v>Map</v>
  </rv>
  <rv s="4">
    <v>https://www.bing.com/search?q=New+York+stato&amp;form=skydnc</v>
    <v>Scopri di più con Bing</v>
  </rv>
  <rv s="1">
    <fb>7262279</fb>
    <v>16</v>
  </rv>
  <rv s="1">
    <fb>2.63</fb>
    <v>18</v>
  </rv>
  <rv s="1">
    <fb>19542209</fb>
    <v>16</v>
  </rv>
  <rv s="1">
    <fb>8.8000000000000009E-2</fb>
    <v>19</v>
  </rv>
  <rv s="1">
    <fb>0.70099999999999996</fb>
    <v>19</v>
  </rv>
  <rv s="1">
    <fb>0.85599999999999998</fb>
    <v>19</v>
  </rv>
  <rv s="1">
    <fb>2.4E-2</fb>
    <v>19</v>
  </rv>
  <rv s="1">
    <fb>0.15</fb>
    <v>19</v>
  </rv>
  <rv s="1">
    <fb>0.63300000000000001</fb>
    <v>19</v>
  </rv>
  <rv s="1">
    <fb>0.01</fb>
    <v>20</v>
  </rv>
  <rv s="1">
    <fb>0.188</fb>
    <v>19</v>
  </rv>
  <rv s="1">
    <fb>0.34200000000000003</fb>
    <v>19</v>
  </rv>
  <rv s="1">
    <fb>0.21299999999999999</fb>
    <v>19</v>
  </rv>
  <rv s="1">
    <fb>1E-3</fb>
    <v>19</v>
  </rv>
  <rv s="1">
    <fb>0.17600000000000002</fb>
    <v>19</v>
  </rv>
  <rv s="1">
    <fb>7.400000000000001E-2</fb>
    <v>19</v>
  </rv>
  <rv s="1">
    <fb>0.22500000000000001</fb>
    <v>19</v>
  </rv>
  <rv s="1">
    <fb>59269</fb>
    <v>15</v>
  </rv>
  <rv s="1">
    <fb>8231687</fb>
    <v>16</v>
  </rv>
  <rv s="1">
    <fb>283400</fb>
    <v>15</v>
  </rv>
  <rv s="1">
    <fb>1.9E-2</fb>
    <v>19</v>
  </rv>
  <rv s="11">
    <v>#VALUE!</v>
    <v>it-IT</v>
    <v>caeb7b9a-f5d7-4686-8fb5-cf7628296b13</v>
    <v>536870912</v>
    <v>1</v>
    <v>75</v>
    <v>76</v>
    <v>77</v>
    <v>New York</v>
    <v>11</v>
    <v>28</v>
    <v>Map</v>
    <v>13</v>
    <v>14</v>
    <v>US-NY</v>
    <v>94</v>
    <v>95</v>
    <v>96</v>
    <v>98</v>
    <v>99</v>
    <v>Lo Stato di New York (in inglese: ascolta,, presente raramente in italiano anche la forma Stato di Nuova York) è uno Stato federato degli Stati Uniti d'America, la cui capitale è Albany, ma la città più conosciuta e popolosa è l'omonima New York. Lo Stato di New York si trova nel nordest degli Stati Uniti e confina a nord con il Canada, a est con Vermont, Massachusetts e Connecticut, a sud con New Jersey e Pennsylvania.</v>
    <v>100</v>
    <v>101</v>
    <v>102</v>
    <v>New York</v>
    <v>103</v>
    <v>11</v>
    <v>104</v>
    <v>105</v>
    <v>106</v>
    <v>107</v>
    <v>108</v>
    <v>109</v>
    <v>110</v>
    <v>111</v>
    <v>112</v>
    <v>113</v>
    <v>114</v>
    <v>17</v>
    <v>115</v>
    <v>116</v>
    <v>117</v>
    <v>118</v>
    <v>119</v>
    <v>120</v>
    <v>New York</v>
    <v>121</v>
    <v>122</v>
    <v>123</v>
    <v>mdp/vdpid/23161</v>
  </rv>
  <rv s="1">
    <fb>1223.58808296604</fb>
    <v>16</v>
  </rv>
  <rv s="2">
    <v>14</v>
  </rv>
  <rv s="3">
    <v>4</v>
    <v>13</v>
    <v>85</v>
    <v>7</v>
    <v>0</v>
    <v>Image of New York</v>
  </rv>
  <rv s="1">
    <fb>40.713046599999998</fb>
    <v>30</v>
  </rv>
  <rv s="4">
    <v>https://www.bing.com/search?q=New+York&amp;form=skydnc</v>
    <v>Scopri di più con Bing</v>
  </rv>
  <rv s="1">
    <fb>-74.007230100000001</fb>
    <v>30</v>
  </rv>
  <rv s="1">
    <fb>8804190</fb>
    <v>16</v>
  </rv>
  <rv s="12">
    <v>#VALUE!</v>
    <v>it-IT</v>
    <v>60d5dc2b-c915-460b-b722-c9e3485499ca</v>
    <v>536870912</v>
    <v>1</v>
    <v>81</v>
    <v>82</v>
    <v>83</v>
    <v>New York</v>
    <v>11</v>
    <v>12</v>
    <v>Map</v>
    <v>13</v>
    <v>84</v>
    <v>125</v>
    <v>126</v>
    <v>New York, spesso chiamata New York City per distinguerla dallo stato omonimo, e in italiano anche Nuova York, è una città degli Stati Uniti d'America situata nello stato di New York. Conosciuta nel mondo anche come "grande mela", un soprannome le cui origini risalgono al libro The Wayfarer in New York scritto da Edward S. Martin nel 1909, sorge su un'area di circa 785 km² alla foce del fiume Hudson, sull'oceano Atlantico, mentre l'area metropolitana comprende anche aree situate nei due adiacenti stati del New Jersey e del Connecticut. Con 8,8 milioni di abitanti, è la città più popolosa dello stato di New York e degli Stati Uniti superando di più del doppio Los Angeles, seconda città nazionale per popolazione. È riconosciuta come città globale nella categoria Alfa++ che la rende la città più importante per l'economia globale.</v>
    <v>100</v>
    <v>127</v>
    <v>128</v>
    <v>129</v>
    <v>130</v>
    <v>New York</v>
    <v>11</v>
    <v>131</v>
    <v>New York</v>
    <v>mdp/vdpid/5487505297524129794</v>
  </rv>
  <rv s="0">
    <v>536870912</v>
    <v>New Orleans</v>
    <v>465e78cf-aa9a-491f-9167-4520c7110824</v>
    <v>it-IT</v>
    <v>Map</v>
  </rv>
  <rv s="1">
    <fb>906.1</fb>
    <v>16</v>
  </rv>
  <rv s="0">
    <v>805306368</v>
    <v>LaToya Cantrell (Sindaco)</v>
    <v>8abdce9d-9729-beae-8682-a480839e76bf</v>
    <v>it-IT</v>
    <v>Generic</v>
  </rv>
  <rv s="2">
    <v>15</v>
  </rv>
  <rv s="0">
    <v>536870912</v>
    <v>Louisiana</v>
    <v>0ca1e87f-e2f6-43fb-8deb-d22bd09a9cae</v>
    <v>it-IT</v>
    <v>Map</v>
  </rv>
  <rv s="1">
    <fb>29.951763400000001</fb>
    <v>30</v>
  </rv>
  <rv s="4">
    <v>https://www.bing.com/search?q=New+Orleans&amp;form=skydnc</v>
    <v>Scopri di più con Bing</v>
  </rv>
  <rv s="1">
    <fb>-90.074616800000001</fb>
    <v>30</v>
  </rv>
  <rv s="1">
    <fb>383997</fb>
    <v>16</v>
  </rv>
  <rv s="13">
    <v>#VALUE!</v>
    <v>it-IT</v>
    <v>465e78cf-aa9a-491f-9167-4520c7110824</v>
    <v>536870912</v>
    <v>1</v>
    <v>90</v>
    <v>91</v>
    <v>92</v>
    <v>New Orleans</v>
    <v>11</v>
    <v>28</v>
    <v>Map</v>
    <v>13</v>
    <v>84</v>
    <v>134</v>
    <v>136</v>
    <v>New Orleans è una città degli Stati Uniti d'America, principale città dello Stato della Louisiana. La città prende il nome da Orléans, città situata sul fiume Loira in Francia, ed è ben nota per la sua architettura creola francese. Il nucleo storico della città è il quartiere francese, sede di bar, ristoranti e locali dove viene suonato il jazz. È nota per la sua ricca eredità culturale, specialmente per la sua musica, per la sua cucina, e per il suo pittoresco carnevale. È inoltre un centro industriale e di distribuzione ed un importante porto marino e fluviale.</v>
    <v>137</v>
    <v>7</v>
    <v>138</v>
    <v>139</v>
    <v>140</v>
    <v>New Orleans</v>
    <v>11</v>
    <v>141</v>
    <v>New Orleans</v>
    <v>mdp/vdpid/5111285985044332549</v>
  </rv>
  <rv s="0">
    <v>536870912</v>
    <v>Washington</v>
    <v>982ad551-fd5d-45df-bd70-bf704dd576e4</v>
    <v>it-IT</v>
    <v>Map</v>
  </rv>
  <rv s="1">
    <fb>1014</fb>
    <v>15</v>
  </rv>
  <rv s="1">
    <fb>184827</fb>
    <v>16</v>
  </rv>
  <rv s="0">
    <v>536870912</v>
    <v>Olympia</v>
    <v>25db44e7-f2cd-390a-3d28-310cf208511a</v>
    <v>it-IT</v>
    <v>Map</v>
  </rv>
  <rv s="0">
    <v>805306368</v>
    <v>Jay Inslee (Governatore)</v>
    <v>5e694b9e-05cf-64fc-d3b6-fb4e84e5137f</v>
    <v>it-IT</v>
    <v>Generic</v>
  </rv>
  <rv s="0">
    <v>805306368</v>
    <v>Dennis Heck (Vicegovernatore)</v>
    <v>6546aa9c-5751-8959-d6c9-87392e9c5388</v>
    <v>it-IT</v>
    <v>Generic</v>
  </rv>
  <rv s="2">
    <v>16</v>
  </rv>
  <rv s="1">
    <fb>44077</fb>
    <v>16</v>
  </rv>
  <rv s="2">
    <v>17</v>
  </rv>
  <rv s="3">
    <v>5</v>
    <v>13</v>
    <v>100</v>
    <v>6</v>
    <v>0</v>
    <v>Image of Washington</v>
  </rv>
  <rv s="0">
    <v>536870912</v>
    <v>Seattle</v>
    <v>5fbba6b8-85e1-4d41-9444-d9055436e473</v>
    <v>it-IT</v>
    <v>Map</v>
  </rv>
  <rv s="4">
    <v>https://www.bing.com/search?q=Washington+stato&amp;form=skydnc</v>
    <v>Scopri di più con Bing</v>
  </rv>
  <rv s="1">
    <fb>2668912</fb>
    <v>16</v>
  </rv>
  <rv s="1">
    <fb>2.56</fb>
    <v>18</v>
  </rv>
  <rv s="1">
    <fb>7614893</fb>
    <v>16</v>
  </rv>
  <rv s="1">
    <fb>8.4000000000000005E-2</fb>
    <v>19</v>
  </rv>
  <rv s="1">
    <fb>0.80299999999999994</fb>
    <v>19</v>
  </rv>
  <rv s="1">
    <fb>0.90400000000000003</fb>
    <v>19</v>
  </rv>
  <rv s="1">
    <fb>0.14400000000000002</fb>
    <v>19</v>
  </rv>
  <rv s="1">
    <fb>0.63500000000000001</fb>
    <v>19</v>
  </rv>
  <rv s="1">
    <fb>1.9E-2</fb>
    <v>20</v>
  </rv>
  <rv s="1">
    <fb>0.124</fb>
    <v>19</v>
  </rv>
  <rv s="1">
    <fb>0.32899999999999996</fb>
    <v>19</v>
  </rv>
  <rv s="1">
    <fb>6.2E-2</fb>
    <v>19</v>
  </rv>
  <rv s="1">
    <fb>6.9999999999999993E-3</fb>
    <v>19</v>
  </rv>
  <rv s="1">
    <fb>4.0999999999999995E-2</fb>
    <v>19</v>
  </rv>
  <rv s="1">
    <fb>8.900000000000001E-2</fb>
    <v>19</v>
  </rv>
  <rv s="1">
    <fb>0.13400000000000001</fb>
    <v>19</v>
  </rv>
  <rv s="1">
    <fb>61062</fb>
    <v>15</v>
  </rv>
  <rv s="1">
    <fb>3025685</fb>
    <v>16</v>
  </rv>
  <rv s="1">
    <fb>259500</fb>
    <v>15</v>
  </rv>
  <rv s="5">
    <v>#VALUE!</v>
    <v>it-IT</v>
    <v>982ad551-fd5d-45df-bd70-bf704dd576e4</v>
    <v>536870912</v>
    <v>1</v>
    <v>98</v>
    <v>7</v>
    <v>8</v>
    <v>Washington</v>
    <v>11</v>
    <v>12</v>
    <v>Map</v>
    <v>13</v>
    <v>99</v>
    <v>US-WA</v>
    <v>144</v>
    <v>145</v>
    <v>146</v>
    <v>149</v>
    <v>150</v>
    <v>Washington è uno Stato federato del nord-ovest degli Stati Uniti d'America, posto sulla costa del Pacifico a est, a nord dell'Oregon, a ovest dell'Idaho e a sud della provincia canadese della Columbia Britannica. La città più grande è Seattle, situata a ovest, seguita da Spokane, situata a est, mentre la capitale è Olympia. È il 18º più esteso e il 13º più popoloso dei 50 Stati membri: dopo la California è il secondo Stato più popoloso sulla West Coast e negli Stati Uniti nord-occidentali, con circa il 60% dei residenti dello Stato che vive nella zona metropolitana di Seattle, il centro dei trasporti, del commercio e dell'industria lungo lo stretto di Puget, un'insenatura del Pacifico costituita da numerose isole, profondi fiordi e valli scavate da ghiacciai. Il resto dello Stato è costituito da foreste pluviali temperate a ovest, catene montuose nella parte occidentale, centrale, nordorientale e sudorientale, e una regione semi-arida a est, al centro e al sud, dedita all'agricoltura intensiva.</v>
    <v>151</v>
    <v>152</v>
    <v>153</v>
    <v>154</v>
    <v>Washington</v>
    <v>155</v>
    <v>11</v>
    <v>156</v>
    <v>157</v>
    <v>158</v>
    <v>159</v>
    <v>160</v>
    <v>32</v>
    <v>161</v>
    <v>162</v>
    <v>163</v>
    <v>164</v>
    <v>165</v>
    <v>166</v>
    <v>119</v>
    <v>167</v>
    <v>168</v>
    <v>169</v>
    <v>170</v>
    <v>171</v>
    <v>Washington</v>
    <v>172</v>
    <v>173</v>
    <v>158</v>
    <v>mdp/vdpid/35841</v>
  </rv>
  <rv s="0">
    <v>536870912</v>
    <v>Aberdeen</v>
    <v>e99cc5fc-69e5-a8a6-e0bb-bade5ce6f2e7</v>
    <v>it-IT</v>
    <v>Map</v>
  </rv>
  <rv s="1">
    <fb>186</fb>
    <v>16</v>
  </rv>
  <rv s="0">
    <v>536870912</v>
    <v>Scozia</v>
    <v>a0377d96-1a18-f843-65ad-adcbc4acdc69</v>
    <v>it-IT</v>
    <v>Map</v>
  </rv>
  <rv s="0">
    <v>536870912</v>
    <v>Aberdeenshire</v>
    <v>b81a7eb6-c957-282c-9953-e0c1798b2eb6</v>
    <v>it-IT</v>
    <v>Map</v>
  </rv>
  <rv s="1">
    <fb>57.1526</fb>
    <v>30</v>
  </rv>
  <rv s="4">
    <v>https://www.bing.com/search?q=Aberdeen&amp;form=skydnc</v>
    <v>Scopri di più con Bing</v>
  </rv>
  <rv s="1">
    <fb>-2.11</fb>
    <v>30</v>
  </rv>
  <rv s="1">
    <fb>212125</fb>
    <v>16</v>
  </rv>
  <rv s="14">
    <v>#VALUE!</v>
    <v>it-IT</v>
    <v>e99cc5fc-69e5-a8a6-e0bb-bade5ce6f2e7</v>
    <v>536870912</v>
    <v>1</v>
    <v>104</v>
    <v>26</v>
    <v>105</v>
    <v>Aberdeen</v>
    <v>106</v>
    <v>107</v>
    <v>Map</v>
    <v>13</v>
    <v>108</v>
    <v>176</v>
    <v>Aberdeen è la terza città più popolosa della Scozia e una delle sue 32 divisioni amministrative. Ha una popolazione stimata ufficialmente in 220 420 abitanti.</v>
    <v>177</v>
    <v>178</v>
    <v>40</v>
    <v>179</v>
    <v>180</v>
    <v>181</v>
    <v>Aberdeen</v>
    <v>44</v>
    <v>182</v>
    <v>Aberdeen</v>
    <v>mdp/vdpid/5458135181611237377</v>
  </rv>
  <rv s="0">
    <v>536870912</v>
    <v>Los Angeles</v>
    <v>9958ca5c-ea31-4e71-8a17-bd1e7839c723</v>
    <v>it-IT</v>
    <v>Map</v>
  </rv>
  <rv s="1">
    <fb>1299.00853673902</fb>
    <v>16</v>
  </rv>
  <rv s="0">
    <v>805306368</v>
    <v>Eric Garcetti (Sindaco)</v>
    <v>0149e8a9-6105-75ac-feec-32e4a7586c8d</v>
    <v>it-IT</v>
    <v>Generic</v>
  </rv>
  <rv s="2">
    <v>18</v>
  </rv>
  <rv s="0">
    <v>536870912</v>
    <v>California</v>
    <v>3009d91d-d582-4c34-85ba-772ba09e5be1</v>
    <v>it-IT</v>
    <v>Map</v>
  </rv>
  <rv s="0">
    <v>536870912</v>
    <v>Contea di Los Angeles</v>
    <v>a22eb5ba-111e-51ea-f880-81d4f242d057</v>
    <v>it-IT</v>
    <v>Map</v>
  </rv>
  <rv s="3">
    <v>6</v>
    <v>13</v>
    <v>115</v>
    <v>6</v>
    <v>0</v>
    <v>Image of Los Angeles</v>
  </rv>
  <rv s="1">
    <fb>34.052238000000003</fb>
    <v>30</v>
  </rv>
  <rv s="4">
    <v>https://www.bing.com/search?q=Los+Angeles&amp;form=skydnc</v>
    <v>Scopri di più con Bing</v>
  </rv>
  <rv s="1">
    <fb>-118.24334399999999</fb>
    <v>30</v>
  </rv>
  <rv s="1">
    <fb>3898747</fb>
    <v>16</v>
  </rv>
  <rv s="7">
    <v>#VALUE!</v>
    <v>it-IT</v>
    <v>9958ca5c-ea31-4e71-8a17-bd1e7839c723</v>
    <v>536870912</v>
    <v>1</v>
    <v>114</v>
    <v>36</v>
    <v>37</v>
    <v>Los Angeles</v>
    <v>11</v>
    <v>12</v>
    <v>Map</v>
    <v>13</v>
    <v>84</v>
    <v>185</v>
    <v>187</v>
    <v>Los Angeles, o L.A., è una città degli Stati Uniti capoluogo dell'omonima contea nello Stato della California. Con 4 041 707 abitanti nel 2020, è la città più grande dello stato della California, degli Stati Uniti occidentali e la seconda più popolosa del Paese dopo New York, oltreché una delle città più estese del mondo. Fondata dagli spagnoli come El Pueblo de Nuestra Señora la Reina Virgen de los Ángeles del Río de la Porciúncula de Asís, ovvero "Il villaggio di Nostra Signora la Regina Vergine degli Angeli del fiume della Porziuncola d'Assisi", assurse allo status di città il 9 giugno 1850, cinque mesi prima che la California diventasse il trentesimo Stato dell'Unione. Centro economico e scientifico di rilevanza internazionale, è inoltre la capitale mondiale dell'industria cinematografica, ospitata in uno dei sobborghi più famosi della città, la celebre Hollywood. A Los Angeles e dintorni risiedono numerosi personaggi del cinema e dello spettacolo statunitense e internazionale.</v>
    <v>188</v>
    <v>189</v>
    <v>151</v>
    <v>190</v>
    <v>191</v>
    <v>192</v>
    <v>193</v>
    <v>Los Angeles</v>
    <v>11</v>
    <v>194</v>
    <v>Los Angeles</v>
    <v>mdp/vdpid/5059788015119892481</v>
  </rv>
  <rv s="0">
    <v>536870912</v>
    <v>Dacca</v>
    <v>1052f933-5988-4433-c3d9-2f3435647afa</v>
    <v>it-IT</v>
    <v>Map</v>
  </rv>
  <rv s="1">
    <fb>815.85</fb>
    <v>16</v>
  </rv>
  <rv s="0">
    <v>805306368</v>
    <v>Sheikh Fazle Noor Taposh (Sindaco)</v>
    <v>bdada678-44d2-1202-2e35-c1359a30ea58</v>
    <v>it-IT</v>
    <v>Generic</v>
  </rv>
  <rv s="2">
    <v>19</v>
  </rv>
  <rv s="0">
    <v>536870912</v>
    <v>Divisione di Dacca</v>
    <v>31821045-9519-4206-56bc-2eb01fb6c71d</v>
    <v>it-IT</v>
    <v>Map</v>
  </rv>
  <rv s="0">
    <v>536870912</v>
    <v>Distretto di Dacca</v>
    <v>29f9817d-aa78-ecda-a183-e0e883a40700</v>
    <v>it-IT</v>
    <v>Map</v>
  </rv>
  <rv s="2">
    <v>20</v>
  </rv>
  <rv s="1">
    <fb>23.7</fb>
    <v>30</v>
  </rv>
  <rv s="4">
    <v>https://www.bing.com/search?q=Dacca&amp;form=skydnc</v>
    <v>Scopri di più con Bing</v>
  </rv>
  <rv s="1">
    <fb>90.375</fb>
    <v>30</v>
  </rv>
  <rv s="0">
    <v>536870912</v>
    <v>Bangladesh</v>
    <v>c5fa012f-7347-0857-872b-2a5efc180846</v>
    <v>it-IT</v>
    <v>Map</v>
  </rv>
  <rv s="1">
    <fb>7000940</fb>
    <v>16</v>
  </rv>
  <rv s="6">
    <v>#VALUE!</v>
    <v>it-IT</v>
    <v>1052f933-5988-4433-c3d9-2f3435647afa</v>
    <v>536870912</v>
    <v>1</v>
    <v>121</v>
    <v>26</v>
    <v>27</v>
    <v>Dacca</v>
    <v>106</v>
    <v>107</v>
    <v>Map</v>
    <v>13</v>
    <v>122</v>
    <v>197</v>
    <v>199</v>
    <v>Dacca è la capitale e la città più popolosa del Bangladesh, nonché capoluogo del distretto omonimo. Con 14,4 milioni di abitanti è la decima città per popolazione del mondo. L'agglomerato urbano conta 15 milioni di abitanti.</v>
    <v>200</v>
    <v>201</v>
    <v>202</v>
    <v>203</v>
    <v>204</v>
    <v>205</v>
    <v>Dacca</v>
    <v>206</v>
    <v>207</v>
    <v>Dacca</v>
    <v>mdp/vdpid/7806159576780242945</v>
  </rv>
  <rv s="0">
    <v>536870912</v>
    <v>Virginia</v>
    <v>7eee9976-e8a7-472c-ada1-007208abd678</v>
    <v>it-IT</v>
    <v>Map</v>
  </rv>
  <rv s="1">
    <fb>1116</fb>
    <v>15</v>
  </rv>
  <rv s="1">
    <fb>110785.67</fb>
    <v>16</v>
  </rv>
  <rv s="0">
    <v>536870912</v>
    <v>Richmond</v>
    <v>59263810-6a82-4930-943c-1fa0693b17b0</v>
    <v>it-IT</v>
    <v>Map</v>
  </rv>
  <rv s="0">
    <v>805306368</v>
    <v>Winsome Sears (Vicegovernatore)</v>
    <v>a590d049-99df-2c4d-8b48-583d259e49b9</v>
    <v>it-IT</v>
    <v>Generic</v>
  </rv>
  <rv s="2">
    <v>21</v>
  </rv>
  <rv s="1">
    <fb>31132</fb>
    <v>16</v>
  </rv>
  <rv s="3">
    <v>7</v>
    <v>13</v>
    <v>129</v>
    <v>6</v>
    <v>0</v>
    <v>Image of Virginia</v>
  </rv>
  <rv s="0">
    <v>536870912</v>
    <v>Virginia Beach</v>
    <v>6f1fd4dd-40ef-4ec3-989c-108c9b444996</v>
    <v>it-IT</v>
    <v>Map</v>
  </rv>
  <rv s="4">
    <v>https://www.bing.com/search?q=Virginia&amp;form=skydnc</v>
    <v>Scopri di più con Bing</v>
  </rv>
  <rv s="1">
    <fb>3062783</fb>
    <v>16</v>
  </rv>
  <rv s="1">
    <fb>2.62</fb>
    <v>18</v>
  </rv>
  <rv s="1">
    <fb>8517685</fb>
    <v>16</v>
  </rv>
  <rv s="1">
    <fb>6.5000000000000002E-2</fb>
    <v>19</v>
  </rv>
  <rv s="1">
    <fb>0.70200000000000007</fb>
    <v>19</v>
  </rv>
  <rv s="1">
    <fb>0.88300000000000001</fb>
    <v>19</v>
  </rv>
  <rv s="1">
    <fb>2.8999999999999998E-2</fb>
    <v>19</v>
  </rv>
  <rv s="1">
    <fb>0.14199999999999999</fb>
    <v>19</v>
  </rv>
  <rv s="1">
    <fb>0.64700000000000002</fb>
    <v>19</v>
  </rv>
  <rv s="1">
    <fb>5.0000000000000001E-3</fb>
    <v>20</v>
  </rv>
  <rv s="1">
    <fb>0.09</fb>
    <v>19</v>
  </rv>
  <rv s="1">
    <fb>0.36299999999999999</fb>
    <v>19</v>
  </rv>
  <rv s="1">
    <fb>6.0999999999999999E-2</fb>
    <v>19</v>
  </rv>
  <rv s="1">
    <fb>0.223</fb>
    <v>19</v>
  </rv>
  <rv s="1">
    <fb>0.19699999999999998</fb>
    <v>19</v>
  </rv>
  <rv s="1">
    <fb>7.6999999999999999E-2</fb>
    <v>19</v>
  </rv>
  <rv s="1">
    <fb>0.11699999999999999</fb>
    <v>19</v>
  </rv>
  <rv s="1">
    <fb>65015</fb>
    <v>15</v>
  </rv>
  <rv s="1">
    <fb>3491054</fb>
    <v>16</v>
  </rv>
  <rv s="1">
    <fb>245000</fb>
    <v>15</v>
  </rv>
  <rv s="1">
    <fb>5.0999999999999997E-2</fb>
    <v>19</v>
  </rv>
  <rv s="5">
    <v>#VALUE!</v>
    <v>it-IT</v>
    <v>7eee9976-e8a7-472c-ada1-007208abd678</v>
    <v>536870912</v>
    <v>1</v>
    <v>128</v>
    <v>7</v>
    <v>8</v>
    <v>Virginia</v>
    <v>11</v>
    <v>12</v>
    <v>Map</v>
    <v>13</v>
    <v>14</v>
    <v>US-VA</v>
    <v>210</v>
    <v>211</v>
    <v>212</v>
    <v>214</v>
    <v>215</v>
    <v>La Virginia, ufficialmente: Commonwealth of Virginia, è uno Stato federato degli Stati Uniti d'America. Trae origine da una delle Tredici colonie, che si ribellarono al dominio britannico e, dopo la guerra d'indipendenza americana, fu uno degli Stati fondatori degli Stati Uniti d'America, nel 1776.</v>
    <v>100</v>
    <v>216</v>
    <v>217</v>
    <v>218</v>
    <v>Virginia</v>
    <v>219</v>
    <v>11</v>
    <v>220</v>
    <v>221</v>
    <v>222</v>
    <v>223</v>
    <v>224</v>
    <v>225</v>
    <v>226</v>
    <v>227</v>
    <v>228</v>
    <v>229</v>
    <v>230</v>
    <v>231</v>
    <v>232</v>
    <v>116</v>
    <v>233</v>
    <v>234</v>
    <v>235</v>
    <v>236</v>
    <v>Virginia</v>
    <v>237</v>
    <v>238</v>
    <v>239</v>
    <v>mdp/vdpid/35364</v>
  </rv>
  <rv s="0">
    <v>536870912</v>
    <v>Humpolec</v>
    <v>9382dc10-161c-2b7d-fba1-f1f45cb61874</v>
    <v>it-IT</v>
    <v>Map</v>
  </rv>
  <rv s="1">
    <fb>51.51</fb>
    <v>16</v>
  </rv>
  <rv s="2">
    <v>22</v>
  </rv>
  <rv s="0">
    <v>536870912</v>
    <v>Hornice</v>
    <v>4e76f227-cc8f-02bf-b85b-75e0c5a89046</v>
    <v>it-IT</v>
    <v>Map</v>
  </rv>
  <rv s="0">
    <v>536870912</v>
    <v>Distretto di Pelhřimov</v>
    <v>d360741e-20c2-4e7e-5575-82024db60e5f</v>
    <v>it-IT</v>
    <v>Map</v>
  </rv>
  <rv s="3">
    <v>8</v>
    <v>13</v>
    <v>136</v>
    <v>6</v>
    <v>0</v>
    <v>Image of Humpolec</v>
  </rv>
  <rv s="1">
    <fb>49.541666999999997</fb>
    <v>30</v>
  </rv>
  <rv s="4">
    <v>https://www.bing.com/search?q=Humpolec&amp;form=skydnc</v>
    <v>Scopri di più con Bing</v>
  </rv>
  <rv s="1">
    <fb>15.357222</fb>
    <v>30</v>
  </rv>
  <rv s="0">
    <v>536870912</v>
    <v>Repubblica Ceca</v>
    <v>fad646aa-8363-3101-5672-40c77f3e5f2e</v>
    <v>it-IT</v>
    <v>Map</v>
  </rv>
  <rv s="1">
    <fb>10741</fb>
    <v>16</v>
  </rv>
  <rv s="7">
    <v>#VALUE!</v>
    <v>it-IT</v>
    <v>9382dc10-161c-2b7d-fba1-f1f45cb61874</v>
    <v>536870912</v>
    <v>1</v>
    <v>133</v>
    <v>36</v>
    <v>37</v>
    <v>Humpolec</v>
    <v>106</v>
    <v>134</v>
    <v>Map</v>
    <v>13</v>
    <v>135</v>
    <v>242</v>
    <v>243</v>
    <v>Humpolec è una città della Repubblica Ceca facente parte del distretto di Pelhřimov, nella regione di Vysočina.</v>
    <v>244</v>
    <v>245</v>
    <v>53</v>
    <v>246</v>
    <v>247</v>
    <v>248</v>
    <v>249</v>
    <v>Humpolec</v>
    <v>250</v>
    <v>251</v>
    <v>Humpolec</v>
    <v>mdp/vdpid/7021809859150479361</v>
  </rv>
  <rv s="0">
    <v>536870912</v>
    <v>Miami</v>
    <v>0f9ee715-4425-4f86-a2e6-2fe7befe1ac6</v>
    <v>it-IT</v>
    <v>Map</v>
  </rv>
  <rv s="1">
    <fb>145.22999999999999</fb>
    <v>16</v>
  </rv>
  <rv s="0">
    <v>805306368</v>
    <v>Francis X. Suarez (Sindaco)</v>
    <v>e0123078-942d-04f1-659c-2e1b624aa4bc</v>
    <v>it-IT</v>
    <v>Generic</v>
  </rv>
  <rv s="2">
    <v>23</v>
  </rv>
  <rv s="0">
    <v>536870912</v>
    <v>Florida</v>
    <v>5fece3f4-e8e8-4159-843e-f725a930ad50</v>
    <v>it-IT</v>
    <v>Map</v>
  </rv>
  <rv s="0">
    <v>536870912</v>
    <v>Contea di Miami-Dade</v>
    <v>011ca011-9462-caa9-fe46-e0bfd960472e</v>
    <v>it-IT</v>
    <v>Map</v>
  </rv>
  <rv s="3">
    <v>9</v>
    <v>13</v>
    <v>143</v>
    <v>6</v>
    <v>0</v>
    <v>Image of Miami</v>
  </rv>
  <rv s="1">
    <fb>25.775084</fb>
    <v>30</v>
  </rv>
  <rv s="4">
    <v>https://www.bing.com/search?q=Miami&amp;form=skydnc</v>
    <v>Scopri di più con Bing</v>
  </rv>
  <rv s="1">
    <fb>-80.194702000000007</fb>
    <v>30</v>
  </rv>
  <rv s="1">
    <fb>442241</fb>
    <v>16</v>
  </rv>
  <rv s="7">
    <v>#VALUE!</v>
    <v>it-IT</v>
    <v>0f9ee715-4425-4f86-a2e6-2fe7befe1ac6</v>
    <v>536870912</v>
    <v>1</v>
    <v>142</v>
    <v>36</v>
    <v>37</v>
    <v>Miami</v>
    <v>11</v>
    <v>12</v>
    <v>Map</v>
    <v>13</v>
    <v>84</v>
    <v>254</v>
    <v>256</v>
    <v>Miami è una città di 470 914 abitanti degli Stati Uniti d'America, capoluogo della Contea di Miami-Dade, in Florida. Considerando unicamente il numero di abitanti che si trovano all'interno dei suoi confini amministrativi, è la seconda città della Florida, ma l'area urbana nel suo complesso è di gran lunga la più popolata dello stato. Miami è il capoluogo e il principale centro della contea di Miami-Dade.</v>
    <v>257</v>
    <v>258</v>
    <v>100</v>
    <v>259</v>
    <v>260</v>
    <v>261</v>
    <v>262</v>
    <v>Miami</v>
    <v>11</v>
    <v>263</v>
    <v>Miami</v>
    <v>mdp/vdpid/5502110112036159489</v>
  </rv>
  <rv s="0">
    <v>536870912</v>
    <v>Wolverhampton</v>
    <v>a4e729ad-f9ef-fbc2-5496-659379e68cc8</v>
    <v>it-IT</v>
    <v>Map</v>
  </rv>
  <rv s="1">
    <fb>69.44</fb>
    <v>16</v>
  </rv>
  <rv s="2">
    <v>24</v>
  </rv>
  <rv s="0">
    <v>536870912</v>
    <v>West Midlands</v>
    <v>9bd4e05b-6a44-e4cf-88c9-980f33acdbd1</v>
    <v>it-IT</v>
    <v>Map</v>
  </rv>
  <rv s="3">
    <v>10</v>
    <v>13</v>
    <v>152</v>
    <v>6</v>
    <v>0</v>
    <v>Image of Wolverhampton</v>
  </rv>
  <rv s="1">
    <fb>52.585333800000001</fb>
    <v>30</v>
  </rv>
  <rv s="4">
    <v>https://www.bing.com/search?q=Wolverhampton&amp;form=skydnc</v>
    <v>Scopri di più con Bing</v>
  </rv>
  <rv s="1">
    <fb>-2.1319254000000001</fb>
    <v>30</v>
  </rv>
  <rv s="1">
    <fb>263357</fb>
    <v>16</v>
  </rv>
  <rv s="7">
    <v>#VALUE!</v>
    <v>it-IT</v>
    <v>a4e729ad-f9ef-fbc2-5496-659379e68cc8</v>
    <v>536870912</v>
    <v>1</v>
    <v>150</v>
    <v>36</v>
    <v>37</v>
    <v>Wolverhampton</v>
    <v>11</v>
    <v>12</v>
    <v>Map</v>
    <v>13</v>
    <v>151</v>
    <v>266</v>
    <v>267</v>
    <v>Wolverhampton è un distretto metropolitano con status di città delle West Midlands inglesi, che conta 262 008 abitanti. Fu un importante centro per il commercio della lana nel medioevo, diventando poi un centro dell'industria durante la Rivoluzione industriale con la produzione di metallo e serrature, estrazione del carbone e più tardi produzione di veicoli. L'economia cittadina è ancora basata sull'ingegneria, inclusa quella aerospaziale.</v>
    <v>38</v>
    <v>268</v>
    <v>40</v>
    <v>269</v>
    <v>270</v>
    <v>271</v>
    <v>272</v>
    <v>Wolverhampton</v>
    <v>44</v>
    <v>273</v>
    <v>Wolverhampton</v>
    <v>mdp/vdpid/5471393814709010433</v>
  </rv>
  <rv s="0">
    <v>536870912</v>
    <v>Atlantic City</v>
    <v>7bb84f44-be50-0cc6-16fb-ba57101ea7ed</v>
    <v>it-IT</v>
    <v>Map</v>
  </rv>
  <rv s="1">
    <fb>44.59</fb>
    <v>16</v>
  </rv>
  <rv s="2">
    <v>25</v>
  </rv>
  <rv s="0">
    <v>536870912</v>
    <v>New Jersey</v>
    <v>05277898-b62b-4878-8632-09d29756a2ff</v>
    <v>it-IT</v>
    <v>Map</v>
  </rv>
  <rv s="0">
    <v>536870912</v>
    <v>Contea di Atlantic</v>
    <v>ebff44d2-08d2-e49a-1351-1612a49414c0</v>
    <v>it-IT</v>
    <v>Map</v>
  </rv>
  <rv s="3">
    <v>11</v>
    <v>13</v>
    <v>158</v>
    <v>6</v>
    <v>0</v>
    <v>Image of Atlantic City</v>
  </rv>
  <rv s="1">
    <fb>39.360610999999999</fb>
    <v>30</v>
  </rv>
  <rv s="4">
    <v>https://www.bing.com/search?q=Atlantic+City&amp;form=skydnc</v>
    <v>Scopri di più con Bing</v>
  </rv>
  <rv s="1">
    <fb>-74.431875300000002</fb>
    <v>30</v>
  </rv>
  <rv s="1">
    <fb>38497</fb>
    <v>16</v>
  </rv>
  <rv s="7">
    <v>#VALUE!</v>
    <v>it-IT</v>
    <v>7bb84f44-be50-0cc6-16fb-ba57101ea7ed</v>
    <v>536870912</v>
    <v>1</v>
    <v>157</v>
    <v>36</v>
    <v>37</v>
    <v>Atlantic City</v>
    <v>11</v>
    <v>12</v>
    <v>Map</v>
    <v>13</v>
    <v>84</v>
    <v>276</v>
    <v>277</v>
    <v>Atlantic City è una città degli Stati Uniti d'America, nella Contea di Atlantic nello Stato del New Jersey. Famosa per i suoi casinò, si trova sulle rive dell'Oceano Atlantico, nell'isola di Absecon, dove si trovano i comuni contigui di Ventnor City, Margate City e Longport. Nel 2020 la città contava 38.497 abitanti, mentre l'intera area metropolitana ne contava 275.549, secondo il censimento del 2010.</v>
    <v>278</v>
    <v>279</v>
    <v>100</v>
    <v>280</v>
    <v>281</v>
    <v>282</v>
    <v>283</v>
    <v>Atlantic City</v>
    <v>11</v>
    <v>284</v>
    <v>Atlantic City</v>
    <v>mdp/vdpid/5490592247403511809</v>
  </rv>
  <rv s="0">
    <v>536870912</v>
    <v>Madrid</v>
    <v>a497c067-c4c6-4bf4-9a5d-34fd30589bda</v>
    <v>it-IT</v>
    <v>Map</v>
  </rv>
  <rv s="1">
    <fb>604.30999999999995</fb>
    <v>16</v>
  </rv>
  <rv s="2">
    <v>26</v>
  </rv>
  <rv s="0">
    <v>536870912</v>
    <v>Madrid</v>
    <v>854c08ed-f6d7-c812-1a3f-46928ae0597e</v>
    <v>it-IT</v>
    <v>Map</v>
  </rv>
  <rv s="3">
    <v>12</v>
    <v>13</v>
    <v>165</v>
    <v>6</v>
    <v>0</v>
    <v>Image of Madrid</v>
  </rv>
  <rv s="1">
    <fb>40.416690899999999</fb>
    <v>30</v>
  </rv>
  <rv s="4">
    <v>https://www.bing.com/search?q=Madrid&amp;form=skydnc</v>
    <v>Scopri di più con Bing</v>
  </rv>
  <rv s="1">
    <fb>-3.7003453999999998</fb>
    <v>30</v>
  </rv>
  <rv s="1">
    <fb>3233527</fb>
    <v>16</v>
  </rv>
  <rv s="8">
    <v>#VALUE!</v>
    <v>it-IT</v>
    <v>a497c067-c4c6-4bf4-9a5d-34fd30589bda</v>
    <v>536870912</v>
    <v>1</v>
    <v>163</v>
    <v>46</v>
    <v>47</v>
    <v>Madrid</v>
    <v>11</v>
    <v>12</v>
    <v>Map</v>
    <v>13</v>
    <v>164</v>
    <v>287</v>
    <v>288</v>
    <v>Madrid è la capitale e la città più popolosa della Spagna; si tratta del secondo comune più popoloso nell'Unione europea, dopo Berlino, e la sua area metropolitana è la sesta più popolosa d'Europa dopo Mosca, Istanbul, Londra, la Ruhr e Parigi: l'area comunale si estende su un totale di 604,3 km² mentre la popolazione della municipalità è di 3 223 334 abitanti, ma la popolazione dell'area metropolitana è calcolata infatti in 7,5 milioni.</v>
    <v>289</v>
    <v>53</v>
    <v>290</v>
    <v>291</v>
    <v>292</v>
    <v>293</v>
    <v>Madrid</v>
    <v>58</v>
    <v>294</v>
    <v>Madrid</v>
    <v>mdp/vdpid/5669357583933112321</v>
  </rv>
  <rv s="0">
    <v>536870912</v>
    <v>Waterville</v>
    <v>bccdffc8-e311-85b5-6547-10744910d73b</v>
    <v>it-IT</v>
    <v>Map</v>
  </rv>
  <rv s="1">
    <fb>36.28</fb>
    <v>16</v>
  </rv>
  <rv s="2">
    <v>27</v>
  </rv>
  <rv s="0">
    <v>536870912</v>
    <v>Maine</v>
    <v>d62dd683-9cf9-4db9-a497-d810d529592b</v>
    <v>it-IT</v>
    <v>Map</v>
  </rv>
  <rv s="0">
    <v>536870912</v>
    <v>Contea di Kennebec</v>
    <v>8de68467-c34b-ec2b-e1d5-26cbcc48b79a</v>
    <v>it-IT</v>
    <v>Map</v>
  </rv>
  <rv s="3">
    <v>13</v>
    <v>13</v>
    <v>171</v>
    <v>6</v>
    <v>0</v>
    <v>Image of Waterville</v>
  </rv>
  <rv s="1">
    <fb>44.552838600000001</fb>
    <v>30</v>
  </rv>
  <rv s="4">
    <v>https://www.bing.com/search?q=Waterville+Maine&amp;form=skydnc</v>
    <v>Scopri di più con Bing</v>
  </rv>
  <rv s="1">
    <fb>-69.631308700000005</fb>
    <v>30</v>
  </rv>
  <rv s="1">
    <fb>15828</fb>
    <v>16</v>
  </rv>
  <rv s="7">
    <v>#VALUE!</v>
    <v>it-IT</v>
    <v>bccdffc8-e311-85b5-6547-10744910d73b</v>
    <v>536870912</v>
    <v>1</v>
    <v>170</v>
    <v>36</v>
    <v>37</v>
    <v>Waterville</v>
    <v>11</v>
    <v>12</v>
    <v>Map</v>
    <v>13</v>
    <v>84</v>
    <v>297</v>
    <v>298</v>
    <v>Waterville è una città degli Stati Uniti d'America della contea di Kennebec, nello stato del Maine. Sorge sulla sponda occidentale del fiume Kennebec, presso le Ticonic Falls. Centro ferroviario con modesti impianti industriali. Il numero della popolazione appare in calo, basti pensare che nel 1970 gli abitanti superavano le 18 000 unità.</v>
    <v>299</v>
    <v>300</v>
    <v>100</v>
    <v>301</v>
    <v>302</v>
    <v>303</v>
    <v>304</v>
    <v>Waterville</v>
    <v>11</v>
    <v>305</v>
    <v>Waterville</v>
    <v>mdp/vdpid/5488252247114514433</v>
  </rv>
  <rv s="0">
    <v>536870912</v>
    <v>Douala</v>
    <v>4b02786c-b458-b1b8-6627-9e69c000333d</v>
    <v>it-IT</v>
    <v>Map</v>
  </rv>
  <rv s="1">
    <fb>210</fb>
    <v>16</v>
  </rv>
  <rv s="0">
    <v>536870912</v>
    <v>Regione del Litorale</v>
    <v>46cf6575-2793-7c53-4df1-029690a6c3c2</v>
    <v>it-IT</v>
    <v>Map</v>
  </rv>
  <rv s="2">
    <v>28</v>
  </rv>
  <rv s="1">
    <fb>4.0548590000000004</fb>
    <v>30</v>
  </rv>
  <rv s="4">
    <v>https://www.bing.com/search?q=Douala&amp;form=skydnc</v>
    <v>Scopri di più con Bing</v>
  </rv>
  <rv s="1">
    <fb>9.6987178000000007</fb>
    <v>30</v>
  </rv>
  <rv s="0">
    <v>536870912</v>
    <v>Camerun</v>
    <v>8c7709c5-96e8-cb85-73ee-07b20a405a80</v>
    <v>it-IT</v>
    <v>Map</v>
  </rv>
  <rv s="1">
    <fb>5768400</fb>
    <v>16</v>
  </rv>
  <rv s="15">
    <v>#VALUE!</v>
    <v>it-IT</v>
    <v>4b02786c-b458-b1b8-6627-9e69c000333d</v>
    <v>536870912</v>
    <v>1</v>
    <v>177</v>
    <v>91</v>
    <v>178</v>
    <v>Douala</v>
    <v>11</v>
    <v>28</v>
    <v>Map</v>
    <v>13</v>
    <v>179</v>
    <v>308</v>
    <v>Douala è una città del Camerun sudoccidentale, il maggiore agglomerato urbano del Paese; è il capoluogo della regione del Littoral e del dipartimento di Wouri. La città si trova sul golfo di Guinea e grazie al porto, all'aeroporto e al mercato più importanti del Paese, ne è la capitale commerciale. La maggior parte delle esportazioni passano dal suo porto, così come le importazioni e le esportazioni del Ciad, non avendo quest'ultimo uno sbocco sul mare.</v>
    <v>309</v>
    <v>310</v>
    <v>311</v>
    <v>312</v>
    <v>313</v>
    <v>Douala</v>
    <v>314</v>
    <v>315</v>
    <v>Douala</v>
    <v>mdp/vdpid/7303478772995457025</v>
  </rv>
  <rv s="0">
    <v>536870912</v>
    <v>Yaoundé</v>
    <v>766b163a-0801-f2f1-c7e1-b1f176e69d79</v>
    <v>it-IT</v>
    <v>Map</v>
  </rv>
  <rv s="1">
    <fb>180</fb>
    <v>16</v>
  </rv>
  <rv s="0">
    <v>536870912</v>
    <v>Regione del Centro</v>
    <v>b8f30351-a99d-e04a-5eba-3ba1a8f67116</v>
    <v>it-IT</v>
    <v>Map</v>
  </rv>
  <rv s="1">
    <fb>3.8666670000000001</fb>
    <v>30</v>
  </rv>
  <rv s="4">
    <v>https://www.bing.com/search?q=Yaound%c3%a9&amp;form=skydnc</v>
    <v>Scopri di più con Bing</v>
  </rv>
  <rv s="1">
    <fb>11.516667</fb>
    <v>30</v>
  </rv>
  <rv s="1">
    <fb>2765600</fb>
    <v>16</v>
  </rv>
  <rv s="15">
    <v>#VALUE!</v>
    <v>it-IT</v>
    <v>766b163a-0801-f2f1-c7e1-b1f176e69d79</v>
    <v>536870912</v>
    <v>1</v>
    <v>186</v>
    <v>91</v>
    <v>178</v>
    <v>Yaoundé</v>
    <v>106</v>
    <v>107</v>
    <v>Map</v>
    <v>13</v>
    <v>179</v>
    <v>318</v>
    <v>Yaoundé è la capitale del Camerun e, con una popolazione stimata di 1.676.588 abitanti, la seconda città più importante del paese sia sotto il profilo demografico che economico. L'area metropolitana di Yaoundé ha 4 164 000 abitanti al 2021.</v>
    <v>319</v>
    <v>310</v>
    <v>320</v>
    <v>321</v>
    <v>322</v>
    <v>Yaoundé</v>
    <v>314</v>
    <v>323</v>
    <v>Yaoundé</v>
    <v>mdp/vdpid/7309632282363428865</v>
  </rv>
  <rv s="0">
    <v>536870912</v>
    <v>Ife</v>
    <v>48370467-8542-8e41-b7ef-b682d3572eb8</v>
    <v>it-IT</v>
    <v>Map</v>
  </rv>
  <rv s="1">
    <fb>1791</fb>
    <v>16</v>
  </rv>
  <rv s="0">
    <v>536870912</v>
    <v>Osun</v>
    <v>2c145d0d-29b4-3b0c-65ca-7da5ed30592a</v>
    <v>it-IT</v>
    <v>Map</v>
  </rv>
  <rv s="2">
    <v>29</v>
  </rv>
  <rv s="1">
    <fb>7.4841201000000002</fb>
    <v>30</v>
  </rv>
  <rv s="4">
    <v>https://www.bing.com/search?q=Ife+Nigeria&amp;form=skydnc</v>
    <v>Scopri di più con Bing</v>
  </rv>
  <rv s="1">
    <fb>4.5562760000000004</fb>
    <v>30</v>
  </rv>
  <rv s="0">
    <v>536870912</v>
    <v>Nigeria</v>
    <v>f8afbbd6-9c3e-02be-7cb2-eac695e2da02</v>
    <v>it-IT</v>
    <v>Map</v>
  </rv>
  <rv s="1">
    <fb>509035</fb>
    <v>16</v>
  </rv>
  <rv s="15">
    <v>#VALUE!</v>
    <v>it-IT</v>
    <v>48370467-8542-8e41-b7ef-b682d3572eb8</v>
    <v>536870912</v>
    <v>1</v>
    <v>191</v>
    <v>91</v>
    <v>178</v>
    <v>Ife</v>
    <v>106</v>
    <v>107</v>
    <v>Map</v>
    <v>13</v>
    <v>192</v>
    <v>326</v>
    <v>Ife, è una città della Nigeria, situata nel sudovest del paese, nello stato di Osun. La sua popolazione ammonta a circa 600.000 abitanti.</v>
    <v>327</v>
    <v>328</v>
    <v>329</v>
    <v>330</v>
    <v>331</v>
    <v>Ife</v>
    <v>332</v>
    <v>333</v>
    <v>Ife</v>
    <v>mdp/vdpid/7297739005980835841</v>
  </rv>
  <rv s="0">
    <v>536870912</v>
    <v>Katowice</v>
    <v>0ac14371-c635-d101-14a6-d8654392827d</v>
    <v>it-IT</v>
    <v>Map</v>
  </rv>
  <rv s="1">
    <fb>164.67</fb>
    <v>16</v>
  </rv>
  <rv s="2">
    <v>30</v>
  </rv>
  <rv s="0">
    <v>536870912</v>
    <v>Voivodato della Slesia</v>
    <v>21f7e450-daba-be7f-4ac9-7f73980437c9</v>
    <v>it-IT</v>
    <v>Map</v>
  </rv>
  <rv s="1">
    <fb>50.266666999999998</fb>
    <v>30</v>
  </rv>
  <rv s="4">
    <v>https://www.bing.com/search?q=Katowice&amp;form=skydnc</v>
    <v>Scopri di più con Bing</v>
  </rv>
  <rv s="1">
    <fb>19.016667000000002</fb>
    <v>30</v>
  </rv>
  <rv s="0">
    <v>536870912</v>
    <v>Polonia</v>
    <v>1d6059a2-d1f1-d2d7-4261-dc7cd5cdb84b</v>
    <v>it-IT</v>
    <v>Map</v>
  </rv>
  <rv s="1">
    <fb>290553</fb>
    <v>16</v>
  </rv>
  <rv s="13">
    <v>#VALUE!</v>
    <v>it-IT</v>
    <v>0ac14371-c635-d101-14a6-d8654392827d</v>
    <v>536870912</v>
    <v>1</v>
    <v>197</v>
    <v>91</v>
    <v>92</v>
    <v>Katowice</v>
    <v>106</v>
    <v>107</v>
    <v>Map</v>
    <v>13</v>
    <v>84</v>
    <v>336</v>
    <v>337</v>
    <v>Katowice è un'importante città della regione storica della Slesia, nella Polonia meridionale, sui fiumi Kłodnica e Rawa, non lontana da Cracovia.</v>
    <v>338</v>
    <v>53</v>
    <v>339</v>
    <v>340</v>
    <v>341</v>
    <v>Katowice</v>
    <v>342</v>
    <v>343</v>
    <v>Katowice</v>
    <v>mdp/vdpid/7023557604504764417</v>
  </rv>
  <rv s="0">
    <v>536870912</v>
    <v>Bardufoss</v>
    <v>18fa42bc-5ddd-4292-4b47-8a829f853c6d</v>
    <v>it-IT</v>
    <v>Map</v>
  </rv>
  <rv s="1">
    <fb>2.96</fb>
    <v>16</v>
  </rv>
  <rv s="0">
    <v>536870912</v>
    <v>Troms</v>
    <v>7ac3993c-4024-2260-60bb-061627473b63</v>
    <v>it-IT</v>
    <v>Map</v>
  </rv>
  <rv s="0">
    <v>536870912</v>
    <v>Målselv</v>
    <v>90d2b1b4-abf9-cfe9-6f50-afa5d50c3dd4</v>
    <v>it-IT</v>
    <v>Map</v>
  </rv>
  <rv s="1">
    <fb>69.064443999999995</fb>
    <v>30</v>
  </rv>
  <rv s="4">
    <v>https://www.bing.com/search?q=Bardufoss&amp;form=skydnc</v>
    <v>Scopri di più con Bing</v>
  </rv>
  <rv s="1">
    <fb>18.515000000000001</fb>
    <v>30</v>
  </rv>
  <rv s="0">
    <v>536870912</v>
    <v>Norvegia</v>
    <v>51b69cb2-1924-e989-590b-712a7070a30f</v>
    <v>it-IT</v>
    <v>Map</v>
  </rv>
  <rv s="1">
    <fb>2545</fb>
    <v>16</v>
  </rv>
  <rv s="14">
    <v>#VALUE!</v>
    <v>it-IT</v>
    <v>18fa42bc-5ddd-4292-4b47-8a829f853c6d</v>
    <v>536870912</v>
    <v>1</v>
    <v>201</v>
    <v>26</v>
    <v>105</v>
    <v>Bardufoss</v>
    <v>11</v>
    <v>28</v>
    <v>Map</v>
    <v>13</v>
    <v>48</v>
    <v>346</v>
    <v>Bardufoss è una cittadina di circa 2.200 abitanti nel comune di Målselv, contea di Troms og Finnmark, in Norvegia settentrionale. Bardufoss si trova nella valle del Målselvdalen, a nord di Narvik ed a sud di Tromsø. La cittadina ha un aeroporto civile e militare, la Stazione Aerea di Bardufoss, che consente l'atterraggio a bombardieri, caccia quali gli F-16 ed altri velivoli di grandi dimensioni. Bardufoss inoltre ospita la Sesta Divisione dell'Esercito Norvegese. Una delle strade della cittadina è stata intitolata General Fleischers Veg in onore di Carl Gustav Fleischer.</v>
    <v>347</v>
    <v>348</v>
    <v>53</v>
    <v>349</v>
    <v>350</v>
    <v>351</v>
    <v>Bardufoss</v>
    <v>352</v>
    <v>353</v>
    <v>Bardufoss</v>
    <v>mdp/vdpid/6952667452085895169</v>
  </rv>
  <rv s="0">
    <v>536870912</v>
    <v>Bad Reichenhall</v>
    <v>bfcc21f8-cd7a-1508-13cb-401bfdd6cc15</v>
    <v>it-IT</v>
    <v>Map</v>
  </rv>
  <rv s="1">
    <fb>39.44</fb>
    <v>16</v>
  </rv>
  <rv s="2">
    <v>31</v>
  </rv>
  <rv s="0">
    <v>536870912</v>
    <v>Baviera</v>
    <v>e4f7e69f-e1bc-189a-d23d-b2ecee6a88d5</v>
    <v>it-IT</v>
    <v>Map</v>
  </rv>
  <rv s="0">
    <v>536870912</v>
    <v>Circondario del Berchtesgadener Land</v>
    <v>92f40338-8856-27d7-829c-f59b8cff86bd</v>
    <v>it-IT</v>
    <v>Map</v>
  </rv>
  <rv s="3">
    <v>14</v>
    <v>13</v>
    <v>209</v>
    <v>6</v>
    <v>0</v>
    <v>Image of Bad Reichenhall</v>
  </rv>
  <rv s="1">
    <fb>47.724722</fb>
    <v>30</v>
  </rv>
  <rv s="4">
    <v>https://www.bing.com/search?q=Bad+Reichenhall&amp;form=skydnc</v>
    <v>Scopri di più con Bing</v>
  </rv>
  <rv s="1">
    <fb>12.876944</fb>
    <v>30</v>
  </rv>
  <rv s="0">
    <v>536870912</v>
    <v>Germania</v>
    <v>75c62d8e-1449-4e4d-b188-d9e88f878dd9</v>
    <v>it-IT</v>
    <v>Map</v>
  </rv>
  <rv s="1">
    <fb>17373</fb>
    <v>16</v>
  </rv>
  <rv s="7">
    <v>#VALUE!</v>
    <v>it-IT</v>
    <v>bfcc21f8-cd7a-1508-13cb-401bfdd6cc15</v>
    <v>536870912</v>
    <v>1</v>
    <v>208</v>
    <v>36</v>
    <v>37</v>
    <v>Bad Reichenhall</v>
    <v>106</v>
    <v>134</v>
    <v>Map</v>
    <v>13</v>
    <v>122</v>
    <v>356</v>
    <v>357</v>
    <v>Bad Reichenhall è una città tedesca situata nel land della Baviera. Aderisce alla cooperazione Alpine pearls. La città ha ottenuto il titolo Città alpina dell'anno 2001.</v>
    <v>358</v>
    <v>359</v>
    <v>53</v>
    <v>360</v>
    <v>361</v>
    <v>362</v>
    <v>363</v>
    <v>Bad Reichenhall</v>
    <v>364</v>
    <v>365</v>
    <v>Bad Reichenhall</v>
    <v>mdp/vdpid/7022381053864050689</v>
  </rv>
  <rv s="0">
    <v>536870912</v>
    <v>Nakhon Ratchasima</v>
    <v>eee607eb-2bda-80b8-d0d1-7db25d4f1aab</v>
    <v>it-IT</v>
    <v>Map</v>
  </rv>
  <rv s="1">
    <fb>37.5</fb>
    <v>16</v>
  </rv>
  <rv s="2">
    <v>32</v>
  </rv>
  <rv s="0">
    <v>536870912</v>
    <v>Provincia di Nakhon Ratchasima</v>
    <v>7ce7803a-8dd0-1cde-8139-69ebef62dfa9</v>
    <v>it-IT</v>
    <v>Map</v>
  </rv>
  <rv s="2">
    <v>33</v>
  </rv>
  <rv s="3">
    <v>15</v>
    <v>13</v>
    <v>217</v>
    <v>6</v>
    <v>0</v>
    <v>Image of Nakhon Ratchasima</v>
  </rv>
  <rv s="1">
    <fb>14.972374500000001</fb>
    <v>30</v>
  </rv>
  <rv s="4">
    <v>https://www.bing.com/search?q=Nakhon+Ratchasima&amp;form=skydnc</v>
    <v>Scopri di più con Bing</v>
  </rv>
  <rv s="1">
    <fb>102.0994036</fb>
    <v>30</v>
  </rv>
  <rv s="0">
    <v>536870912</v>
    <v>Thailandia</v>
    <v>588bd4b9-e440-b7eb-2cab-2a54c0458548</v>
    <v>it-IT</v>
    <v>Map</v>
  </rv>
  <rv s="1">
    <fb>126391</fb>
    <v>16</v>
  </rv>
  <rv s="8">
    <v>#VALUE!</v>
    <v>it-IT</v>
    <v>eee607eb-2bda-80b8-d0d1-7db25d4f1aab</v>
    <v>536870912</v>
    <v>1</v>
    <v>216</v>
    <v>46</v>
    <v>47</v>
    <v>Nakhon Ratchasima</v>
    <v>11</v>
    <v>12</v>
    <v>Map</v>
    <v>13</v>
    <v>151</v>
    <v>368</v>
    <v>369</v>
    <v>Nakhon Ratchasima è una città maggiore della Thailandia di 129 680 abitanti. Il territorio comunale occupa una parte del distretto di Mueang Nakhon Ratchasima, che è capoluogo della provincia omonima, nel gruppo regionale della Thailandia del Nordest, detta anche Isan. In città hanno sede il governo provinciale e distrettuale.</v>
    <v>370</v>
    <v>371</v>
    <v>372</v>
    <v>373</v>
    <v>374</v>
    <v>375</v>
    <v>Nakhon Ratchasima</v>
    <v>376</v>
    <v>377</v>
    <v>Nakhon Ratchasima</v>
    <v>mdp/vdpid/7868126199262740481</v>
  </rv>
  <rv s="0">
    <v>536870912</v>
    <v>Konya</v>
    <v>215fd462-f905-b5c5-28a4-1692b46871e8</v>
    <v>it-IT</v>
    <v>Map</v>
  </rv>
  <rv s="1">
    <fb>38873</fb>
    <v>16</v>
  </rv>
  <rv s="0">
    <v>536870912</v>
    <v>Provincia di Konya</v>
    <v>a01c56c9-d3fb-ac13-8a71-93db8c55474b</v>
    <v>it-IT</v>
    <v>Map</v>
  </rv>
  <rv s="3">
    <v>16</v>
    <v>13</v>
    <v>225</v>
    <v>6</v>
    <v>0</v>
    <v>Image of Konya</v>
  </rv>
  <rv s="1">
    <fb>37.866667</fb>
    <v>30</v>
  </rv>
  <rv s="4">
    <v>https://www.bing.com/search?q=Konya&amp;form=skydnc</v>
    <v>Scopri di più con Bing</v>
  </rv>
  <rv s="1">
    <fb>32.483333000000002</fb>
    <v>30</v>
  </rv>
  <rv s="0">
    <v>536870912</v>
    <v>Turchia</v>
    <v>fbfb6418-e8cf-0d18-8b81-28d0fcccda7c</v>
    <v>it-IT</v>
    <v>Map</v>
  </rv>
  <rv s="1">
    <fb>2277017</fb>
    <v>16</v>
  </rv>
  <rv s="16">
    <v>#VALUE!</v>
    <v>it-IT</v>
    <v>215fd462-f905-b5c5-28a4-1692b46871e8</v>
    <v>536870912</v>
    <v>1</v>
    <v>223</v>
    <v>46</v>
    <v>224</v>
    <v>Konya</v>
    <v>106</v>
    <v>134</v>
    <v>Map</v>
    <v>13</v>
    <v>29</v>
    <v>380</v>
    <v>Konya è una città della Turchia, sull'altopiano centrale dell'Anatolia. Ha una popolazione di oltre un milione di abitanti ed è il capoluogo della provincia di Konya, la più grande della Turchia.</v>
    <v>381</v>
    <v>65</v>
    <v>382</v>
    <v>383</v>
    <v>384</v>
    <v>385</v>
    <v>Konya</v>
    <v>386</v>
    <v>387</v>
    <v>Konya</v>
    <v>mdp/vdpid/7249530606755774467</v>
  </rv>
  <rv s="0">
    <v>536870912</v>
    <v>Foggia</v>
    <v>5c36d27c-485f-37fe-69f1-a512f4dd4f7c</v>
    <v>it-IT</v>
    <v>Map</v>
  </rv>
  <rv s="1">
    <fb>507</fb>
    <v>16</v>
  </rv>
  <rv s="2">
    <v>34</v>
  </rv>
  <rv s="0">
    <v>536870912</v>
    <v>Puglia</v>
    <v>162619f7-7efb-76cc-0544-2da0306bd7c3</v>
    <v>it-IT</v>
    <v>Map</v>
  </rv>
  <rv s="1">
    <fb>41.462291899999997</fb>
    <v>30</v>
  </rv>
  <rv s="4">
    <v>https://www.bing.com/search?q=Foggia&amp;form=skydnc</v>
    <v>Scopri di più con Bing</v>
  </rv>
  <rv s="1">
    <fb>15.544745799999999</fb>
    <v>30</v>
  </rv>
  <rv s="0">
    <v>536870912</v>
    <v>Italia</v>
    <v>09e8f885-427b-8850-947d-202e0287b9e8</v>
    <v>it-IT</v>
    <v>Map</v>
  </rv>
  <rv s="1">
    <fb>153143</fb>
    <v>16</v>
  </rv>
  <rv s="13">
    <v>#VALUE!</v>
    <v>it-IT</v>
    <v>5c36d27c-485f-37fe-69f1-a512f4dd4f7c</v>
    <v>536870912</v>
    <v>1</v>
    <v>231</v>
    <v>91</v>
    <v>92</v>
    <v>Foggia</v>
    <v>11</v>
    <v>28</v>
    <v>Map</v>
    <v>13</v>
    <v>232</v>
    <v>390</v>
    <v>391</v>
    <v>Foggia è un comune italiano di 145 983 abitanti, capoluogo dell'omonima provincia, in Puglia. Situata al centro del Tavoliere, si è sviluppata soprattutto dopo le opere di bonifica. Già capoluogo della Capitanata, è sede della Fiera Internazionale dell'Agricoltura e della Zootecnia e importante nodo stradale e ferroviario, nonché terminale degli antichi tratturi della transumanza.</v>
    <v>392</v>
    <v>53</v>
    <v>393</v>
    <v>394</v>
    <v>395</v>
    <v>Foggia</v>
    <v>396</v>
    <v>397</v>
    <v>Foggia</v>
    <v>mdp/vdpid/7216666760584364033</v>
  </rv>
  <rv s="0">
    <v>536870912</v>
    <v>Abadan</v>
    <v>54f8b854-d6ca-bf82-57ad-36f538729c65</v>
    <v>it-IT</v>
    <v>Map</v>
  </rv>
  <rv s="0">
    <v>536870912</v>
    <v>Khūzestān</v>
    <v>d4da6f11-b626-7462-2eb6-92ccbaefd598</v>
    <v>it-IT</v>
    <v>Map</v>
  </rv>
  <rv s="2">
    <v>35</v>
  </rv>
  <rv s="3">
    <v>17</v>
    <v>13</v>
    <v>241</v>
    <v>7</v>
    <v>0</v>
    <v>Image of Abadan</v>
  </rv>
  <rv s="1">
    <fb>30.344131999999998</fb>
    <v>30</v>
  </rv>
  <rv s="4">
    <v>https://www.bing.com/search?q=Abadan&amp;form=skydnc</v>
    <v>Scopri di più con Bing</v>
  </rv>
  <rv s="1">
    <fb>48.289020000000001</fb>
    <v>30</v>
  </rv>
  <rv s="0">
    <v>536870912</v>
    <v>Iran</v>
    <v>502b5268-992d-26c9-a0d8-6f206338406e</v>
    <v>it-IT</v>
    <v>Map</v>
  </rv>
  <rv s="1">
    <fb>231476</fb>
    <v>16</v>
  </rv>
  <rv s="17">
    <v>#VALUE!</v>
    <v>it-IT</v>
    <v>54f8b854-d6ca-bf82-57ad-36f538729c65</v>
    <v>536870912</v>
    <v>1</v>
    <v>237</v>
    <v>238</v>
    <v>239</v>
    <v>Abadan</v>
    <v>11</v>
    <v>12</v>
    <v>Map</v>
    <v>13</v>
    <v>240</v>
    <v>Abadan è una città della provincia del Khūzestān, nell'Iran sudoccidentale, capoluogo dello shahrestān omonimo. Si trova sull'isola di Abadan, nel fiume Arvand. Ha una popolazione di 217.988 abitanti. La città è la sede di una importantissima raffineria di petrolio, distrutta nei primi anni ottanta durante il conflitto con l'Iraq e poi ricostruita.</v>
    <v>400</v>
    <v>401</v>
    <v>402</v>
    <v>403</v>
    <v>404</v>
    <v>405</v>
    <v>Abadan</v>
    <v>406</v>
    <v>407</v>
    <v>Abadan</v>
    <v>mdp/vdpid/7369609571859431425</v>
  </rv>
  <rv s="0">
    <v>536870912</v>
    <v>Eindhoven</v>
    <v>e982604c-0d26-6456-478a-9441cb5816e8</v>
    <v>it-IT</v>
    <v>Map</v>
  </rv>
  <rv s="1">
    <fb>88.84</fb>
    <v>16</v>
  </rv>
  <rv s="0">
    <v>805306368</v>
    <v>John Jorritsma (Sindaco)</v>
    <v>d8639583-7b57-c608-5ccd-5239e99c214f</v>
    <v>it-IT</v>
    <v>Generic</v>
  </rv>
  <rv s="2">
    <v>36</v>
  </rv>
  <rv s="0">
    <v>536870912</v>
    <v>Brabante Settentrionale</v>
    <v>67287e9d-748b-ece4-4770-99ec69c94b1a</v>
    <v>it-IT</v>
    <v>Map</v>
  </rv>
  <rv s="3">
    <v>18</v>
    <v>13</v>
    <v>249</v>
    <v>7</v>
    <v>0</v>
    <v>Image of Eindhoven</v>
  </rv>
  <rv s="1">
    <fb>51.436595699999998</fb>
    <v>30</v>
  </rv>
  <rv s="4">
    <v>https://www.bing.com/search?q=Eindhoven&amp;form=skydnc</v>
    <v>Scopri di più con Bing</v>
  </rv>
  <rv s="1">
    <fb>5.4780014000000001</fb>
    <v>30</v>
  </rv>
  <rv s="0">
    <v>536870912</v>
    <v>Paesi Bassi</v>
    <v>bf5c1a4b-df0b-09dc-dce0-e3fb0c898dd3</v>
    <v>it-IT</v>
    <v>Map</v>
  </rv>
  <rv s="1">
    <fb>216036</fb>
    <v>16</v>
  </rv>
  <rv s="8">
    <v>#VALUE!</v>
    <v>it-IT</v>
    <v>e982604c-0d26-6456-478a-9441cb5816e8</v>
    <v>536870912</v>
    <v>1</v>
    <v>247</v>
    <v>46</v>
    <v>47</v>
    <v>Eindhoven</v>
    <v>106</v>
    <v>134</v>
    <v>Map</v>
    <v>13</v>
    <v>248</v>
    <v>410</v>
    <v>412</v>
    <v>Eindhoven è una città di 227 100 abitanti nella provincia del Brabante Settentrionale, nei Paesi Bassi. Se si considera la Brabantse Stedenrij, l'area metropolitana nei dintorni della città, fa registrare due milioni di abitanti.</v>
    <v>413</v>
    <v>53</v>
    <v>414</v>
    <v>415</v>
    <v>416</v>
    <v>417</v>
    <v>Eindhoven</v>
    <v>418</v>
    <v>419</v>
    <v>Eindhoven</v>
    <v>mdp/vdpid/7009780422607372289</v>
  </rv>
  <rv s="0">
    <v>536870912</v>
    <v>Bridgeport</v>
    <v>a8869591-489d-40ba-b80b-b6d1e6c19391</v>
    <v>it-IT</v>
    <v>Map</v>
  </rv>
  <rv s="1">
    <fb>50.2</fb>
    <v>16</v>
  </rv>
  <rv s="0">
    <v>805306368</v>
    <v>Joe Ganim (Sindaco)</v>
    <v>968be59e-277c-be10-6c0b-6d804bac735c</v>
    <v>it-IT</v>
    <v>Generic</v>
  </rv>
  <rv s="2">
    <v>37</v>
  </rv>
  <rv s="0">
    <v>536870912</v>
    <v>Connecticut</v>
    <v>b3ca6523-435e-4a3b-8f78-1ad900a52cf8</v>
    <v>it-IT</v>
    <v>Map</v>
  </rv>
  <rv s="0">
    <v>536870912</v>
    <v>Contea di Fairfield</v>
    <v>237b369a-0d8a-367d-a4bf-b0e1ad8df823</v>
    <v>it-IT</v>
    <v>Map</v>
  </rv>
  <rv s="3">
    <v>19</v>
    <v>13</v>
    <v>256</v>
    <v>7</v>
    <v>0</v>
    <v>Image of Bridgeport</v>
  </rv>
  <rv s="1">
    <fb>41.179195</fb>
    <v>30</v>
  </rv>
  <rv s="4">
    <v>https://www.bing.com/search?q=Bridgeport&amp;form=skydnc</v>
    <v>Scopri di più con Bing</v>
  </rv>
  <rv s="1">
    <fb>-73.189475999999999</fb>
    <v>30</v>
  </rv>
  <rv s="1">
    <fb>148654</fb>
    <v>16</v>
  </rv>
  <rv s="7">
    <v>#VALUE!</v>
    <v>it-IT</v>
    <v>a8869591-489d-40ba-b80b-b6d1e6c19391</v>
    <v>536870912</v>
    <v>1</v>
    <v>255</v>
    <v>36</v>
    <v>37</v>
    <v>Bridgeport</v>
    <v>11</v>
    <v>12</v>
    <v>Map</v>
    <v>13</v>
    <v>84</v>
    <v>422</v>
    <v>424</v>
    <v>Bridgeport è una città degli Stati Uniti d'America, la più popolosa dello stato del Connecticut. Si trova nella parte sud-orientale della contea di Fairfield. Secondo il censimento del 2000 la città contava 139.529 abitanti. La città viene considerata parte dell'area metropolitana di New York.</v>
    <v>425</v>
    <v>426</v>
    <v>100</v>
    <v>427</v>
    <v>428</v>
    <v>429</v>
    <v>430</v>
    <v>Bridgeport</v>
    <v>11</v>
    <v>431</v>
    <v>Bridgeport</v>
    <v>mdp/vdpid/5488850375970652161</v>
  </rv>
  <rv s="0">
    <v>536870912</v>
    <v>Burnaby</v>
    <v>459ea431-9eb1-865e-bc96-1ec1e155ee9e</v>
    <v>it-IT</v>
    <v>Map</v>
  </rv>
  <rv s="1">
    <fb>98.6</fb>
    <v>16</v>
  </rv>
  <rv s="2">
    <v>38</v>
  </rv>
  <rv s="0">
    <v>536870912</v>
    <v>Columbia Britannica</v>
    <v>32a8fd1c-cd9d-0da9-35fb-f952ed824d4f</v>
    <v>it-IT</v>
    <v>Map</v>
  </rv>
  <rv s="0">
    <v>536870912</v>
    <v>Greater Vancouver</v>
    <v>0d1740ae-3591-977e-2b95-7f65b8bc6e9d</v>
    <v>it-IT</v>
    <v>Map</v>
  </rv>
  <rv s="3">
    <v>20</v>
    <v>13</v>
    <v>263</v>
    <v>7</v>
    <v>0</v>
    <v>Image of Burnaby</v>
  </rv>
  <rv s="1">
    <fb>49.243245100000003</fb>
    <v>30</v>
  </rv>
  <rv s="4">
    <v>https://www.bing.com/search?q=Burnaby&amp;form=skydnc</v>
    <v>Scopri di più con Bing</v>
  </rv>
  <rv s="1">
    <fb>-122.97418949999999</fb>
    <v>30</v>
  </rv>
  <rv s="0">
    <v>536870912</v>
    <v>Canada</v>
    <v>370ed614-32e1-4326-a356-dc0a7dd56aaa</v>
    <v>it-IT</v>
    <v>Map</v>
  </rv>
  <rv s="1">
    <fb>232755</fb>
    <v>16</v>
  </rv>
  <rv s="7">
    <v>#VALUE!</v>
    <v>it-IT</v>
    <v>459ea431-9eb1-865e-bc96-1ec1e155ee9e</v>
    <v>536870912</v>
    <v>1</v>
    <v>261</v>
    <v>36</v>
    <v>37</v>
    <v>Burnaby</v>
    <v>11</v>
    <v>12</v>
    <v>Map</v>
    <v>13</v>
    <v>262</v>
    <v>434</v>
    <v>435</v>
    <v>Burnaby è una città del Canada, capoluogo dell'area metropolitana di Vancouver, in Columbia Britannica. Terza città della provincia per numero d'abitanti dopo Surrey e la stessa Vancouver, pochi chilometri a est della quale si trova, fu incorporata nel 1892 per ricevere esattamente un secolo dopo, nel 1992, il titolo di città. Per la presenza di diversi spazi verdi, è anche chiamata "città dei parchi". . All'atto della sua incorporazione la città prese nome da Robert Burnaby, segretario del primo governatore della Columbia Britannica, Richard Moody. Nei decenni successivi la crescita di Burnaby fu condizionata dallo sviluppo urbano delle vicine città di Vancouver e New Westminster, in quanto dapprima ne servì come mercato agricolo, poi come importante corridoio per le vie di comunicazione tra Vancouver, la Fraser Valley e le zone interne della provincia; inoltre Burnaby, insieme a North Vancouver e Richmond, assolve l'importante funzione di assorbimento delle ondate migratorie che negli anni si sono riversate su Vancouver.</v>
    <v>436</v>
    <v>437</v>
    <v>151</v>
    <v>438</v>
    <v>439</v>
    <v>440</v>
    <v>441</v>
    <v>Burnaby</v>
    <v>442</v>
    <v>443</v>
    <v>Burnaby</v>
    <v>mdp/vdpid/4859512808464711681</v>
  </rv>
  <rv s="0">
    <v>536870912</v>
    <v>Cocoa Beach</v>
    <v>cbdfd12f-3401-d4e4-7a2d-771f9d029e9d</v>
    <v>it-IT</v>
    <v>Map</v>
  </rv>
  <rv s="1">
    <fb>39.340000000000003</fb>
    <v>16</v>
  </rv>
  <rv s="0">
    <v>536870912</v>
    <v>Contea di Brevard</v>
    <v>f5a13461-491c-af38-7acf-5bc5498bad64</v>
    <v>it-IT</v>
    <v>Map</v>
  </rv>
  <rv s="1">
    <fb>28.331111</fb>
    <v>30</v>
  </rv>
  <rv s="4">
    <v>https://www.bing.com/search?q=Cocoa+Beach&amp;form=skydnc</v>
    <v>Scopri di più con Bing</v>
  </rv>
  <rv s="1">
    <fb>-80.613056</fb>
    <v>30</v>
  </rv>
  <rv s="1">
    <fb>11354</fb>
    <v>16</v>
  </rv>
  <rv s="14">
    <v>#VALUE!</v>
    <v>it-IT</v>
    <v>cbdfd12f-3401-d4e4-7a2d-771f9d029e9d</v>
    <v>536870912</v>
    <v>1</v>
    <v>268</v>
    <v>26</v>
    <v>105</v>
    <v>Cocoa Beach</v>
    <v>106</v>
    <v>107</v>
    <v>Map</v>
    <v>13</v>
    <v>84</v>
    <v>446</v>
    <v>Cocoa Beach è una città della Contea di Brevard in Florida.</v>
    <v>257</v>
    <v>447</v>
    <v>100</v>
    <v>448</v>
    <v>449</v>
    <v>450</v>
    <v>Cocoa Beach</v>
    <v>11</v>
    <v>451</v>
    <v>Cocoa Beach</v>
    <v>mdp/vdpid/5498740314736689153</v>
  </rv>
  <rv s="0">
    <v>536870912</v>
    <v>Singapore</v>
    <v>f5ffb882-7230-f3fe-7141-cde5f4b5ed1a</v>
    <v>it-IT</v>
    <v>Map</v>
  </rv>
  <rv s="1">
    <fb>0.21</fb>
    <v>19</v>
  </rv>
  <rv s="1">
    <fb>733.1</fb>
    <v>16</v>
  </rv>
  <rv s="1">
    <fb>0.23060648842866199</fb>
    <v>19</v>
  </rv>
  <rv s="1">
    <fb>83.146341463414601</fb>
    <v>294</v>
  </rv>
  <rv s="1">
    <fb>697271330000</fb>
    <v>15</v>
  </rv>
  <rv s="0">
    <v>805306368</v>
    <v>Ong Ye Kung (Ministro)</v>
    <v>140fbd9e-a9e9-efc5-0504-67aa66a531b2</v>
    <v>it-IT</v>
    <v>Generic</v>
  </rv>
  <rv s="0">
    <v>805306368</v>
    <v>Lee Hsien Loong (Primo ministro)</v>
    <v>a1036a81-858a-b9b5-05e7-b0d5b1f8d37d</v>
    <v>it-IT</v>
    <v>Generic</v>
  </rv>
  <rv s="2">
    <v>39</v>
  </rv>
  <rv s="1">
    <fb>8</fb>
    <v>294</v>
  </rv>
  <rv s="1">
    <fb>90.578873580503199</fb>
    <v>294</v>
  </rv>
  <rv s="1">
    <fb>8844.6875930120095</fb>
    <v>16</v>
  </rv>
  <rv s="1">
    <fb>81000</fb>
    <v>16</v>
  </rv>
  <rv s="1">
    <fb>37535.411999999997</fb>
    <v>16</v>
  </rv>
  <rv s="1">
    <fb>0.131417170586072</fb>
    <v>19</v>
  </rv>
  <rv s="2">
    <v>40</v>
  </rv>
  <rv s="3">
    <v>21</v>
    <v>13</v>
    <v>295</v>
    <v>6</v>
    <v>0</v>
    <v>Image of Singapore</v>
  </rv>
  <rv s="1">
    <fb>114.40578588194499</fb>
    <v>296</v>
  </rv>
  <rv s="1">
    <fb>0.8479291000000001</fb>
    <v>19</v>
  </rv>
  <rv s="1">
    <fb>1.0062694999999999</fb>
    <v>19</v>
  </rv>
  <rv s="4">
    <v>https://www.bing.com/search?q=Singapore&amp;form=skydnc</v>
    <v>Scopri di più con Bing</v>
  </rv>
  <rv s="2">
    <v>41</v>
  </rv>
  <rv s="1">
    <fb>2.2936000000000001</fb>
    <v>18</v>
  </rv>
  <rv s="1">
    <fb>2.2999999999999998</fb>
    <v>294</v>
  </rv>
  <rv s="1">
    <fb>372062527488.638</fb>
    <v>15</v>
  </rv>
  <rv s="1">
    <fb>5703569</fb>
    <v>16</v>
  </rv>
  <rv s="1">
    <fb>0.70538002014160195</fb>
    <v>19</v>
  </rv>
  <rv s="1">
    <fb>65</fb>
    <v>297</v>
  </rv>
  <rv s="1">
    <fb>1.25</fb>
    <v>298</v>
  </rv>
  <rv s="1">
    <fb>0.367371636</fb>
    <v>19</v>
  </rv>
  <rv s="2">
    <v>42</v>
  </rv>
  <rv s="1">
    <fb>4.1090002059936494E-2</fb>
    <v>299</v>
  </rv>
  <rv s="1">
    <fb>1.1399999999999999</fb>
    <v>18</v>
  </rv>
  <rv s="1">
    <fb>8.8000000000000007</fb>
    <v>18</v>
  </rv>
  <rv s="1">
    <fb>9.3088859241440211E-3</fb>
    <v>19</v>
  </rv>
  <rv s="1">
    <fb>5.6526056878035804E-3</fb>
    <v>19</v>
  </rv>
  <rv s="18">
    <v>#VALUE!</v>
    <v>it-IT</v>
    <v>f5ffb882-7230-f3fe-7141-cde5f4b5ed1a</v>
    <v>536870912</v>
    <v>1</v>
    <v>290</v>
    <v>291</v>
    <v>292</v>
    <v>Singapore</v>
    <v>11</v>
    <v>12</v>
    <v>Map</v>
    <v>13</v>
    <v>293</v>
    <v>SG</v>
    <v>454</v>
    <v>455</v>
    <v>456</v>
    <v>457</v>
    <v>458</v>
    <v>461</v>
    <v>SGD</v>
    <v>462</v>
    <v>463</v>
    <v>464</v>
    <v>Singapore, ufficialmente Repubblica di Singapore, è una città-Stato del sud-est asiatico, situata sull'estrema punta meridionale della penisola malese, 152 km a nord dell'equatore. Si sviluppa su un arcipelago formato da 58 isole, la più grande e principale delle quali è l'isola di Singapore che ospita la metropoli. A nord Singapore è separata dalla Malaysia dallo Stretto di Johor, a sud è separata dalle indonesiane isole Riau dallo Stretto di Singapore.</v>
    <v>465</v>
    <v>466</v>
    <v>467</v>
    <v>468</v>
    <v>469</v>
    <v>Majulah Singapura</v>
    <v>470</v>
    <v>471</v>
    <v>472</v>
    <v>473</v>
    <v>474</v>
    <v>475</v>
    <v>476</v>
    <v>Singapore</v>
    <v>Republic of Singapore</v>
    <v>477</v>
    <v>478</v>
    <v>478</v>
    <v>479</v>
    <v>480</v>
    <v>481</v>
    <v>482</v>
    <v>483</v>
    <v>484</v>
    <v>485</v>
    <v>486</v>
    <v>487</v>
    <v>Singapore</v>
    <v>488</v>
    <v>mdp/vdpid/215</v>
  </rv>
  <rv s="0">
    <v>536870912</v>
    <v>Teheran</v>
    <v>08033170-d738-6401-e42a-fb99d1cdb464</v>
    <v>it-IT</v>
    <v>Map</v>
  </rv>
  <rv s="1">
    <fb>686.34684923899999</fb>
    <v>16</v>
  </rv>
  <rv s="0">
    <v>805306368</v>
    <v>Alireza Zakani (Sindaco)</v>
    <v>29dc17c2-71e3-4d06-8b28-cbe9efeb0bc5</v>
    <v>it-IT</v>
    <v>Generic</v>
  </rv>
  <rv s="2">
    <v>43</v>
  </rv>
  <rv s="0">
    <v>536870912</v>
    <v>Provincia di Teheran</v>
    <v>81d792e6-ee52-813f-a6d7-fc8cd5e36603</v>
    <v>it-IT</v>
    <v>Map</v>
  </rv>
  <rv s="1">
    <fb>35.686396799999997</fb>
    <v>30</v>
  </rv>
  <rv s="4">
    <v>https://www.bing.com/search?q=Teheran&amp;form=skydnc</v>
    <v>Scopri di più con Bing</v>
  </rv>
  <rv s="1">
    <fb>51.432857499999997</fb>
    <v>30</v>
  </rv>
  <rv s="1">
    <fb>12223598</fb>
    <v>16</v>
  </rv>
  <rv s="13">
    <v>#VALUE!</v>
    <v>it-IT</v>
    <v>08033170-d738-6401-e42a-fb99d1cdb464</v>
    <v>536870912</v>
    <v>1</v>
    <v>304</v>
    <v>91</v>
    <v>92</v>
    <v>Teheran</v>
    <v>106</v>
    <v>107</v>
    <v>Map</v>
    <v>13</v>
    <v>164</v>
    <v>491</v>
    <v>493</v>
    <v>Teheran è la capitale dell'Iran. Situata nel nord del paese, ai piedi dei monti Elburz, la città dà anche il nome alla provincia di cui è capoluogo.</v>
    <v>494</v>
    <v>401</v>
    <v>495</v>
    <v>496</v>
    <v>497</v>
    <v>Teheran</v>
    <v>406</v>
    <v>498</v>
    <v>Teheran</v>
    <v>mdp/vdpid/7357863082678288385</v>
  </rv>
</rvData>
</file>

<file path=xl/richData/rdrichvaluestructure.xml><?xml version="1.0" encoding="utf-8"?>
<rvStructures xmlns="http://schemas.microsoft.com/office/spreadsheetml/2017/richdata" count="19">
  <s t="_linkedentity2">
    <k n="%EntityServiceId" t="i"/>
    <k n="_DisplayString" t="s"/>
    <k n="%EntityId" t="s"/>
    <k n="%EntityCulture" t="s"/>
    <k n="_Icon" t="s"/>
  </s>
  <s t="_formattednumber">
    <k n="_Format" t="spb"/>
  </s>
  <s t="_array">
    <k n="array" t="a"/>
  </s>
  <s t="_webimage">
    <k n="WebImageIdentifier" t="i"/>
    <k n="_Provider" t="spb"/>
    <k n="Attribution" t="spb"/>
    <k n="CalcOrigin" t="i"/>
    <k n="ComputedImage" t="b"/>
    <k n="Text" t="s"/>
  </s>
  <s t="_hyperlink">
    <k n="Address" t="s"/>
    <k n="Text"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breviazione" t="s"/>
    <k n="Affitto lordo medio" t="r"/>
    <k n="Area" t="r"/>
    <k n="Capitale/città principale" t="r"/>
    <k n="Capo/i" t="r"/>
    <k n="Concessioni edilizie" t="r"/>
    <k n="Descrizione" t="s"/>
    <k n="Fusi orari" t="r"/>
    <k n="Immagine" t="r"/>
    <k n="La città più grande" t="r"/>
    <k n="LearnMoreOnLink" t="r"/>
    <k n="Nome" t="s"/>
    <k n="Nuclei famigliari" t="r"/>
    <k n="Paese/area geografica" t="r"/>
    <k n="Persone per nucleo famigliare" t="r"/>
    <k n="Popolazione" t="r"/>
    <k n="Popolazione: asiatica (%)" t="r"/>
    <k n="Popolazione: bianco (%)" t="r"/>
    <k n="Popolazione: diplomata o superiore (%)" t="r"/>
    <k n="Popolazione: due o più etnie (%)" t="r"/>
    <k n="Popolazione: età over 65 (%)" t="r"/>
    <k n="Popolazione: in forza lavoro civile (%)" t="r"/>
    <k n="Popolazione: indiano americano e nativo d'Alaska (%)" t="r"/>
    <k n="Popolazione: ispanico o latino (%)" t="r"/>
    <k n="Popolazione: laurea o superiore (%)" t="r"/>
    <k n="Popolazione: meno di 5 anni (%)" t="r"/>
    <k n="Popolazione: minori di 18 anni (%)" t="r"/>
    <k n="Popolazione: nativo hawaiano e altri isolani del Pacifico (%)" t="r"/>
    <k n="Popolazione: nera o afroamericana (%)" t="r"/>
    <k n="Popolazione: persone con disabilità (%)" t="r"/>
    <k n="Popolazione: persone nate all'estero (%)" t="r"/>
    <k n="Reddito medio delle famiglie" t="r"/>
    <k n="UniqueName" t="s"/>
    <k n="Unità abitative" t="r"/>
    <k n="Valore medio, unità abitative occupate dai proprietari" t="r"/>
    <k n="Variazione della popolazione (%)" t="r"/>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Divisione amministrativa 2 (Paese/ distretto/ altro)" t="r"/>
    <k n="Fusi orari"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Divisione amministrativa 2 (Paese/ distretto/ altro)" t="r"/>
    <k n="Fusi orari"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Fusi orari"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breviazione" t="s"/>
    <k n="Area" t="r"/>
    <k n="Capo/i" t="r"/>
    <k n="Descrizione" t="s"/>
    <k n="Fusi orari" t="r"/>
    <k n="Immagine" t="r"/>
    <k n="LearnMoreOnLink"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breviazione" t="s"/>
    <k n="Area" t="r"/>
    <k n="Capo/i" t="r"/>
    <k n="Descrizione" t="s"/>
    <k n="Fusi orari" t="r"/>
    <k n="LearnMoreOnLink" t="r"/>
    <k n="Nome" t="s"/>
    <k n="Nuclei famigliari" t="r"/>
    <k n="Paese/area geografica" t="r"/>
    <k n="Popolazione" t="r"/>
    <k n="UniqueName" t="s"/>
    <k n="Unità abitative" t="r"/>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breviazione" t="s"/>
    <k n="Affitto lordo medio" t="r"/>
    <k n="Area" t="r"/>
    <k n="Capitale/città principale" t="r"/>
    <k n="Capo/i" t="r"/>
    <k n="Concessioni edilizie" t="r"/>
    <k n="Descrizione" t="s"/>
    <k n="Fusi orari" t="r"/>
    <k n="La città più grande" t="r"/>
    <k n="LearnMoreOnLink" t="r"/>
    <k n="Nome" t="s"/>
    <k n="Nuclei famigliari" t="r"/>
    <k n="Paese/area geografica" t="r"/>
    <k n="Persone per nucleo famigliare" t="r"/>
    <k n="Popolazione" t="r"/>
    <k n="Popolazione: asiatica (%)" t="r"/>
    <k n="Popolazione: bianco (%)" t="r"/>
    <k n="Popolazione: diplomata o superiore (%)" t="r"/>
    <k n="Popolazione: due o più etnie (%)" t="r"/>
    <k n="Popolazione: età over 65 (%)" t="r"/>
    <k n="Popolazione: in forza lavoro civile (%)" t="r"/>
    <k n="Popolazione: indiano americano e nativo d'Alaska (%)" t="r"/>
    <k n="Popolazione: ispanico o latino (%)" t="r"/>
    <k n="Popolazione: laurea o superiore (%)" t="r"/>
    <k n="Popolazione: meno di 5 anni (%)" t="r"/>
    <k n="Popolazione: minori di 18 anni (%)" t="r"/>
    <k n="Popolazione: nativo hawaiano e altri isolani del Pacifico (%)" t="r"/>
    <k n="Popolazione: nera o afroamericana (%)" t="r"/>
    <k n="Popolazione: persone con disabilità (%)" t="r"/>
    <k n="Popolazione: persone nate all'estero (%)" t="r"/>
    <k n="Reddito medio delle famiglie" t="r"/>
    <k n="UniqueName" t="s"/>
    <k n="Unità abitative" t="r"/>
    <k n="Valore medio, unità abitative occupate dai proprietari" t="r"/>
    <k n="Variazione della popolazione (%)" t="r"/>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Fusi orari"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Fusi orari"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Descrizione" t="s"/>
    <k n="Divisione amministrativa 1 (Stato / provincia / altro)" t="r"/>
    <k n="Divisione amministrativa 2 (Paese/ distretto/ altro)" t="r"/>
    <k n="Fusi orari"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Descrizione" t="s"/>
    <k n="Divisione amministrativa 1 (Stato / provincia / altro)" t="r"/>
    <k n="Fusi orari"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Descrizione" t="s"/>
    <k n="Divisione amministrativa 1 (Stato / provincia / altro)" t="r"/>
    <k n="Fusi orari"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Descrizione" t="s"/>
    <k n="Divisione amministrativa 1 (Stato / provincia / altro)" t="r"/>
    <k n="Fusi orari"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bbreviazione" t="s"/>
    <k n="Aliquota fiscale totale" t="r"/>
    <k n="Area" t="r"/>
    <k n="Area boschiva (%)" t="r"/>
    <k n="Aspettativa di vita" t="r"/>
    <k n="Capitalizzazione di mercato delle società quotate" t="r"/>
    <k n="Capo/i" t="r"/>
    <k n="Codice valuta" t="s"/>
    <k n="Coefficiente di mortalità materna" t="r"/>
    <k n="Consumo di energia da combustibili fossili" t="r"/>
    <k n="Consumo di energia elettrica" t="r"/>
    <k n="Descrizione" t="s"/>
    <k n="Dimensione delle forze armate" t="r"/>
    <k n="Emissioni di diossido di carbonio" t="r"/>
    <k n="Entrate fiscali (%)" t="r"/>
    <k n="Fusi orari" t="r"/>
    <k n="Immagine" t="r"/>
    <k n="Inno nazionale" t="s"/>
    <k n="IPC" t="r"/>
    <k n="Iscrizione lorda all'istruzione di terzo livello (%)" t="r"/>
    <k n="Iscrizione lorda all'istruzione primaria (%)" t="r"/>
    <k n="LearnMoreOnLink" t="r"/>
    <k n="Lingua ufficiale" t="r"/>
    <k n="Medici per mille" t="r"/>
    <k n="Mortalità infantile" t="r"/>
    <k n="Nome" t="s"/>
    <k n="Nome ufficiale" t="s"/>
    <k n="PIL" t="r"/>
    <k n="Popolazione" t="r"/>
    <k n="Popolazione urbana" t="r"/>
    <k n="Popolazione: partecipazione alla forza lavoro (%)" t="r"/>
    <k n="Prefisso telefonico" t="r"/>
    <k n="Prezzo della benzina" t="r"/>
    <k n="Spese sanitarie non coperte da assicurazione o mutua (%)" t="r"/>
    <k n="Suddivisioni" t="r"/>
    <k n="Tasso di disoccupazione" t="r"/>
    <k n="Tasso di fertilità" t="r"/>
    <k n="Tasso di natalità" t="r"/>
    <k n="Terreno agricolo (%)" t="r"/>
    <k n="UniqueName" t="s"/>
    <k n="Variazione dell'IPC (%)" t="r"/>
    <k n="VDPID/VSID" t="s"/>
  </s>
</rvStructures>
</file>

<file path=xl/richData/rdsupportingpropertybag.xml><?xml version="1.0" encoding="utf-8"?>
<supportingPropertyBags xmlns="http://schemas.microsoft.com/office/spreadsheetml/2017/richdata2">
  <spbArrays count="14">
    <a count="50">
      <v t="s">%EntityServiceId</v>
      <v t="s">%IsRefreshable</v>
      <v t="s">_CanonicalPropertyNames</v>
      <v t="s">%EntityCulture</v>
      <v t="s">%EntityId</v>
      <v t="s">_Icon</v>
      <v t="s">_Provider</v>
      <v t="s">_Attribution</v>
      <v t="s">_Display</v>
      <v t="s">Nome</v>
      <v t="s">_Format</v>
      <v t="s">Capitale/città principale</v>
      <v t="s">Capo/i</v>
      <v t="s">Paese/area geografica</v>
      <v t="s">_SubLabel</v>
      <v t="s">Popolazione</v>
      <v t="s">Area</v>
      <v t="s">Abbreviazione</v>
      <v t="s">La città più grande</v>
      <v t="s">Variazione della popolazione (%)</v>
      <v t="s">Nuclei famigliari</v>
      <v t="s">Unità abitative</v>
      <v t="s">Persone per nucleo famigliare</v>
      <v t="s">Reddito medio delle famiglie</v>
      <v t="s">Valore medio, unità abitative occupate dai proprietari</v>
      <v t="s">Affitto lordo medio</v>
      <v t="s">Concessioni edilizie</v>
      <v t="s">Popolazione: meno di 5 anni (%)</v>
      <v t="s">Popolazione: minori di 18 anni (%)</v>
      <v t="s">Popolazione: età over 65 (%)</v>
      <v t="s">Popolazione: persone con disabilità (%)</v>
      <v t="s">Popolazione: laurea o superiore (%)</v>
      <v t="s">Popolazione: diplomata o superiore (%)</v>
      <v t="s">Popolazione: in forza lavoro civile (%)</v>
      <v t="s">Popolazione: persone nate all'estero (%)</v>
      <v t="s">Popolazione: indiano americano e nativo d'Alaska (%)</v>
      <v t="s">Popolazione: asiatica (%)</v>
      <v t="s">Popolazione: nera o afroamericana (%)</v>
      <v t="s">Popolazione: ispanico o latino (%)</v>
      <v t="s">Popolazione: nativo hawaiano e altri isolani del Pacifico (%)</v>
      <v t="s">Popolazione: bianco (%)</v>
      <v t="s">Popolazione: due o più etnie (%)</v>
      <v t="s">Fusi orari</v>
      <v t="s">_Flags</v>
      <v t="s">VDPID/VSID</v>
      <v t="s">UniqueName</v>
      <v t="s">_DisplayString</v>
      <v t="s">LearnMoreOnLink</v>
      <v t="s">Immagine</v>
      <v t="s">Descrizione</v>
    </a>
    <a count="27">
      <v t="s">%EntityServiceId</v>
      <v t="s">%IsRefreshable</v>
      <v t="s">_CanonicalPropertyNames</v>
      <v t="s">%EntityCulture</v>
      <v t="s">%EntityId</v>
      <v t="s">_Icon</v>
      <v t="s">_Provider</v>
      <v t="s">_Attribution</v>
      <v t="s">_Display</v>
      <v t="s">Nome</v>
      <v t="s">_Format</v>
      <v t="s">Divisione amministrativa 2 (Paese/ distretto/ altro)</v>
      <v t="s">Divisione amministrativa 1 (Stato / provincia / altro)</v>
      <v t="s">Paese/area geografica</v>
      <v t="s">Capo/i</v>
      <v t="s">_SubLabel</v>
      <v t="s">Popolazione</v>
      <v t="s">Area</v>
      <v t="s">Latitudine</v>
      <v t="s">Longitudine</v>
      <v t="s">Fusi orari</v>
      <v t="s">_Flags</v>
      <v t="s">VDPID/VSID</v>
      <v t="s">UniqueName</v>
      <v t="s">_DisplayString</v>
      <v t="s">LearnMoreOnLink</v>
      <v t="s">Descrizione</v>
    </a>
    <a count="28">
      <v t="s">%EntityServiceId</v>
      <v t="s">%IsRefreshable</v>
      <v t="s">_CanonicalPropertyNames</v>
      <v t="s">%EntityCulture</v>
      <v t="s">%EntityId</v>
      <v t="s">_Icon</v>
      <v t="s">_Provider</v>
      <v t="s">_Attribution</v>
      <v t="s">_Display</v>
      <v t="s">Nome</v>
      <v t="s">_Format</v>
      <v t="s">Divisione amministrativa 2 (Paese/ distretto/ altro)</v>
      <v t="s">Divisione amministrativa 1 (Stato / provincia / altro)</v>
      <v t="s">Paese/area geografica</v>
      <v t="s">Capo/i</v>
      <v t="s">_SubLabel</v>
      <v t="s">Popolazione</v>
      <v t="s">Area</v>
      <v t="s">Latitudine</v>
      <v t="s">Longitudine</v>
      <v t="s">Fusi orari</v>
      <v t="s">_Flags</v>
      <v t="s">VDPID/VSID</v>
      <v t="s">UniqueName</v>
      <v t="s">_DisplayString</v>
      <v t="s">LearnMoreOnLink</v>
      <v t="s">Immagine</v>
      <v t="s">Descrizione</v>
    </a>
    <a count="27">
      <v t="s">%EntityServiceId</v>
      <v t="s">%IsRefreshable</v>
      <v t="s">_CanonicalPropertyNames</v>
      <v t="s">%EntityCulture</v>
      <v t="s">%EntityId</v>
      <v t="s">_Icon</v>
      <v t="s">_Provider</v>
      <v t="s">_Attribution</v>
      <v t="s">_Display</v>
      <v t="s">Nome</v>
      <v t="s">_Format</v>
      <v t="s">Divisione amministrativa 1 (Stato / provincia / altro)</v>
      <v t="s">Paese/area geografica</v>
      <v t="s">Capo/i</v>
      <v t="s">_SubLabel</v>
      <v t="s">Popolazione</v>
      <v t="s">Area</v>
      <v t="s">Latitudine</v>
      <v t="s">Longitudine</v>
      <v t="s">Fusi orari</v>
      <v t="s">_Flags</v>
      <v t="s">VDPID/VSID</v>
      <v t="s">UniqueName</v>
      <v t="s">_DisplayString</v>
      <v t="s">LearnMoreOnLink</v>
      <v t="s">Immagine</v>
      <v t="s">Descrizione</v>
    </a>
    <a count="25">
      <v t="s">%EntityServiceId</v>
      <v t="s">%IsRefreshable</v>
      <v t="s">_CanonicalPropertyNames</v>
      <v t="s">%EntityCulture</v>
      <v t="s">%EntityId</v>
      <v t="s">_Icon</v>
      <v t="s">_Provider</v>
      <v t="s">_Attribution</v>
      <v t="s">_Display</v>
      <v t="s">Nome</v>
      <v t="s">_Format</v>
      <v t="s">Capo/i</v>
      <v t="s">Paese/area geografica</v>
      <v t="s">_SubLabel</v>
      <v t="s">Popolazione</v>
      <v t="s">Area</v>
      <v t="s">Abbreviazione</v>
      <v t="s">Fusi orari</v>
      <v t="s">_Flags</v>
      <v t="s">VDPID/VSID</v>
      <v t="s">UniqueName</v>
      <v t="s">_DisplayString</v>
      <v t="s">LearnMoreOnLink</v>
      <v t="s">Immagine</v>
      <v t="s">Descrizione</v>
    </a>
    <a count="26">
      <v t="s">%EntityServiceId</v>
      <v t="s">%IsRefreshable</v>
      <v t="s">_CanonicalPropertyNames</v>
      <v t="s">%EntityCulture</v>
      <v t="s">%EntityId</v>
      <v t="s">_Icon</v>
      <v t="s">_Provider</v>
      <v t="s">_Attribution</v>
      <v t="s">_Display</v>
      <v t="s">Nome</v>
      <v t="s">_Format</v>
      <v t="s">Capo/i</v>
      <v t="s">Paese/area geografica</v>
      <v t="s">_SubLabel</v>
      <v t="s">Popolazione</v>
      <v t="s">Area</v>
      <v t="s">Abbreviazione</v>
      <v t="s">Nuclei famigliari</v>
      <v t="s">Unità abitative</v>
      <v t="s">Fusi orari</v>
      <v t="s">_Flags</v>
      <v t="s">VDPID/VSID</v>
      <v t="s">UniqueName</v>
      <v t="s">_DisplayString</v>
      <v t="s">LearnMoreOnLink</v>
      <v t="s">Descrizione</v>
    </a>
    <a count="49">
      <v t="s">%EntityServiceId</v>
      <v t="s">%IsRefreshable</v>
      <v t="s">_CanonicalPropertyNames</v>
      <v t="s">%EntityCulture</v>
      <v t="s">%EntityId</v>
      <v t="s">_Icon</v>
      <v t="s">_Provider</v>
      <v t="s">_Attribution</v>
      <v t="s">_Display</v>
      <v t="s">Nome</v>
      <v t="s">_Format</v>
      <v t="s">Capitale/città principale</v>
      <v t="s">Capo/i</v>
      <v t="s">Paese/area geografica</v>
      <v t="s">_SubLabel</v>
      <v t="s">Popolazione</v>
      <v t="s">Area</v>
      <v t="s">Abbreviazione</v>
      <v t="s">La città più grande</v>
      <v t="s">Variazione della popolazione (%)</v>
      <v t="s">Nuclei famigliari</v>
      <v t="s">Unità abitative</v>
      <v t="s">Persone per nucleo famigliare</v>
      <v t="s">Reddito medio delle famiglie</v>
      <v t="s">Valore medio, unità abitative occupate dai proprietari</v>
      <v t="s">Affitto lordo medio</v>
      <v t="s">Concessioni edilizie</v>
      <v t="s">Popolazione: meno di 5 anni (%)</v>
      <v t="s">Popolazione: minori di 18 anni (%)</v>
      <v t="s">Popolazione: età over 65 (%)</v>
      <v t="s">Popolazione: persone con disabilità (%)</v>
      <v t="s">Popolazione: laurea o superiore (%)</v>
      <v t="s">Popolazione: diplomata o superiore (%)</v>
      <v t="s">Popolazione: in forza lavoro civile (%)</v>
      <v t="s">Popolazione: persone nate all'estero (%)</v>
      <v t="s">Popolazione: indiano americano e nativo d'Alaska (%)</v>
      <v t="s">Popolazione: asiatica (%)</v>
      <v t="s">Popolazione: nera o afroamericana (%)</v>
      <v t="s">Popolazione: ispanico o latino (%)</v>
      <v t="s">Popolazione: nativo hawaiano e altri isolani del Pacifico (%)</v>
      <v t="s">Popolazione: bianco (%)</v>
      <v t="s">Popolazione: due o più etnie (%)</v>
      <v t="s">Fusi orari</v>
      <v t="s">_Flags</v>
      <v t="s">VDPID/VSID</v>
      <v t="s">UniqueName</v>
      <v t="s">_DisplayString</v>
      <v t="s">LearnMoreOnLink</v>
      <v t="s">Descrizione</v>
    </a>
    <a count="26">
      <v t="s">%EntityServiceId</v>
      <v t="s">%IsRefreshable</v>
      <v t="s">_CanonicalPropertyNames</v>
      <v t="s">%EntityCulture</v>
      <v t="s">%EntityId</v>
      <v t="s">_Icon</v>
      <v t="s">_Provider</v>
      <v t="s">_Attribution</v>
      <v t="s">_Display</v>
      <v t="s">Nome</v>
      <v t="s">_Format</v>
      <v t="s">Paese/area geografica</v>
      <v t="s">Capo/i</v>
      <v t="s">_SubLabel</v>
      <v t="s">Popolazione</v>
      <v t="s">Area</v>
      <v t="s">Latitudine</v>
      <v t="s">Longitudine</v>
      <v t="s">Fusi orari</v>
      <v t="s">_Flags</v>
      <v t="s">VDPID/VSID</v>
      <v t="s">UniqueName</v>
      <v t="s">_DisplayString</v>
      <v t="s">LearnMoreOnLink</v>
      <v t="s">Immagine</v>
      <v t="s">Descrizione</v>
    </a>
    <a count="26">
      <v t="s">%EntityServiceId</v>
      <v t="s">%IsRefreshable</v>
      <v t="s">_CanonicalPropertyNames</v>
      <v t="s">%EntityCulture</v>
      <v t="s">%EntityId</v>
      <v t="s">_Icon</v>
      <v t="s">_Provider</v>
      <v t="s">_Attribution</v>
      <v t="s">_Display</v>
      <v t="s">Nome</v>
      <v t="s">_Format</v>
      <v t="s">Divisione amministrativa 1 (Stato / provincia / altro)</v>
      <v t="s">Paese/area geografica</v>
      <v t="s">Capo/i</v>
      <v t="s">_SubLabel</v>
      <v t="s">Popolazione</v>
      <v t="s">Area</v>
      <v t="s">Latitudine</v>
      <v t="s">Longitudine</v>
      <v t="s">Fusi orari</v>
      <v t="s">_Flags</v>
      <v t="s">VDPID/VSID</v>
      <v t="s">UniqueName</v>
      <v t="s">_DisplayString</v>
      <v t="s">LearnMoreOnLink</v>
      <v t="s">Descrizione</v>
    </a>
    <a count="26">
      <v t="s">%EntityServiceId</v>
      <v t="s">%IsRefreshable</v>
      <v t="s">_CanonicalPropertyNames</v>
      <v t="s">%EntityCulture</v>
      <v t="s">%EntityId</v>
      <v t="s">_Icon</v>
      <v t="s">_Provider</v>
      <v t="s">_Attribution</v>
      <v t="s">_Display</v>
      <v t="s">Nome</v>
      <v t="s">_Format</v>
      <v t="s">Divisione amministrativa 2 (Paese/ distretto/ altro)</v>
      <v t="s">Divisione amministrativa 1 (Stato / provincia / altro)</v>
      <v t="s">Paese/area geografica</v>
      <v t="s">_SubLabel</v>
      <v t="s">Popolazione</v>
      <v t="s">Area</v>
      <v t="s">Latitudine</v>
      <v t="s">Longitudine</v>
      <v t="s">Fusi orari</v>
      <v t="s">_Flags</v>
      <v t="s">VDPID/VSID</v>
      <v t="s">UniqueName</v>
      <v t="s">_DisplayString</v>
      <v t="s">LearnMoreOnLink</v>
      <v t="s">Descrizione</v>
    </a>
    <a count="25">
      <v t="s">%EntityServiceId</v>
      <v t="s">%IsRefreshable</v>
      <v t="s">_CanonicalPropertyNames</v>
      <v t="s">%EntityCulture</v>
      <v t="s">%EntityId</v>
      <v t="s">_Icon</v>
      <v t="s">_Provider</v>
      <v t="s">_Attribution</v>
      <v t="s">_Display</v>
      <v t="s">Nome</v>
      <v t="s">_Format</v>
      <v t="s">Divisione amministrativa 1 (Stato / provincia / altro)</v>
      <v t="s">Paese/area geografica</v>
      <v t="s">_SubLabel</v>
      <v t="s">Popolazione</v>
      <v t="s">Area</v>
      <v t="s">Latitudine</v>
      <v t="s">Longitudine</v>
      <v t="s">Fusi orari</v>
      <v t="s">_Flags</v>
      <v t="s">VDPID/VSID</v>
      <v t="s">UniqueName</v>
      <v t="s">_DisplayString</v>
      <v t="s">LearnMoreOnLink</v>
      <v t="s">Descrizione</v>
    </a>
    <a count="26">
      <v t="s">%EntityServiceId</v>
      <v t="s">%IsRefreshable</v>
      <v t="s">_CanonicalPropertyNames</v>
      <v t="s">%EntityCulture</v>
      <v t="s">%EntityId</v>
      <v t="s">_Icon</v>
      <v t="s">_Provider</v>
      <v t="s">_Attribution</v>
      <v t="s">_Display</v>
      <v t="s">Nome</v>
      <v t="s">_Format</v>
      <v t="s">Divisione amministrativa 1 (Stato / provincia / altro)</v>
      <v t="s">Paese/area geografica</v>
      <v t="s">_SubLabel</v>
      <v t="s">Popolazione</v>
      <v t="s">Area</v>
      <v t="s">Latitudine</v>
      <v t="s">Longitudine</v>
      <v t="s">Fusi orari</v>
      <v t="s">_Flags</v>
      <v t="s">VDPID/VSID</v>
      <v t="s">UniqueName</v>
      <v t="s">_DisplayString</v>
      <v t="s">LearnMoreOnLink</v>
      <v t="s">Immagine</v>
      <v t="s">Descrizione</v>
    </a>
    <a count="25">
      <v t="s">%EntityServiceId</v>
      <v t="s">%IsRefreshable</v>
      <v t="s">_CanonicalPropertyNames</v>
      <v t="s">%EntityCulture</v>
      <v t="s">%EntityId</v>
      <v t="s">_Icon</v>
      <v t="s">_Provider</v>
      <v t="s">_Attribution</v>
      <v t="s">_Display</v>
      <v t="s">Nome</v>
      <v t="s">_Format</v>
      <v t="s">Divisione amministrativa 1 (Stato / provincia / altro)</v>
      <v t="s">Paese/area geografica</v>
      <v t="s">_SubLabel</v>
      <v t="s">Popolazione</v>
      <v t="s">Latitudine</v>
      <v t="s">Longitudine</v>
      <v t="s">Fusi orari</v>
      <v t="s">_Flags</v>
      <v t="s">VDPID/VSID</v>
      <v t="s">UniqueName</v>
      <v t="s">_DisplayString</v>
      <v t="s">LearnMoreOnLink</v>
      <v t="s">Immagine</v>
      <v t="s">Descrizione</v>
    </a>
    <a count="55">
      <v t="s">%EntityServiceId</v>
      <v t="s">%IsRefreshable</v>
      <v t="s">_CanonicalPropertyNames</v>
      <v t="s">%EntityCulture</v>
      <v t="s">%EntityId</v>
      <v t="s">_Icon</v>
      <v t="s">_Provider</v>
      <v t="s">_Attribution</v>
      <v t="s">_Display</v>
      <v t="s">Nome</v>
      <v t="s">_Format</v>
      <v t="s">Capo/i</v>
      <v t="s">_SubLabel</v>
      <v t="s">Popolazione</v>
      <v t="s">Area</v>
      <v t="s">Abbreviazione</v>
      <v t="s">PIL</v>
      <v t="s">Codice valuta</v>
      <v t="s">Inno nazionale</v>
      <v t="s">Lingua ufficiale</v>
      <v t="s">Nome ufficiale</v>
      <v t="s">Suddivisioni</v>
      <v t="s">Aspettativa di vita</v>
      <v t="s">Tasso di natalità</v>
      <v t="s">Tasso di fertilità</v>
      <v t="s">Mortalità infantile</v>
      <v t="s">Coefficiente di mortalità materna</v>
      <v t="s">Popolazione urbana</v>
      <v t="s">Terreno agricolo (%)</v>
      <v t="s">Area boschiva (%)</v>
      <v t="s">Emissioni di diossido di carbonio</v>
      <v t="s">Consumo di energia da combustibili fossili</v>
      <v t="s">Prezzo della benzina</v>
      <v t="s">Consumo di energia elettrica</v>
      <v t="s">IPC</v>
      <v t="s">Variazione dell'IPC (%)</v>
      <v t="s">Popolazione: partecipazione alla forza lavoro (%)</v>
      <v t="s">Entrate fiscali (%)</v>
      <v t="s">Aliquota fiscale totale</v>
      <v t="s">Tasso di disoccupazione</v>
      <v t="s">Capitalizzazione di mercato delle società quotate</v>
      <v t="s">Iscrizione lorda all'istruzione primaria (%)</v>
      <v t="s">Iscrizione lorda all'istruzione di terzo livello (%)</v>
      <v t="s">Spese sanitarie non coperte da assicurazione o mutua (%)</v>
      <v t="s">Medici per mille</v>
      <v t="s">Dimensione delle forze armate</v>
      <v t="s">Fusi orari</v>
      <v t="s">Prefisso telefonico</v>
      <v t="s">_Flags</v>
      <v t="s">VDPID/VSID</v>
      <v t="s">UniqueName</v>
      <v t="s">_DisplayString</v>
      <v t="s">LearnMoreOnLink</v>
      <v t="s">Immagine</v>
      <v t="s">Descrizione</v>
    </a>
  </spbArrays>
  <spbData count="305">
    <spb s="0">
      <v xml:space="preserve">Wikipedia	</v>
      <v xml:space="preserve">CC-BY-SA	</v>
      <v xml:space="preserve">http://en.wikipedia.org/wiki/Oklahoma	</v>
      <v xml:space="preserve">http://creativecommons.org/licenses/by-sa/3.0/	</v>
    </spb>
    <spb s="0">
      <v xml:space="preserve">Wikipedia	Wikipedia	</v>
      <v xml:space="preserve">CC-BY-SA	CC-BY-SA	</v>
      <v xml:space="preserve">http://en.wikipedia.org/wiki/Oklahoma	http://it.wikipedia.org/wiki/Oklahoma	</v>
      <v xml:space="preserve">http://creativecommons.org/licenses/by-sa/3.0/	http://creativecommons.org/licenses/by-sa/3.0/	</v>
    </spb>
    <spb s="0">
      <v xml:space="preserve">Wikipedia	</v>
      <v xml:space="preserve">CC-BY-SA	</v>
      <v xml:space="preserve">http://it.wikipedia.org/wiki/Oklahoma	</v>
      <v xml:space="preserve">http://creativecommons.org/licenses/by-sa/3.0/	</v>
    </spb>
    <spb s="0">
      <v xml:space="preserve">US Census	</v>
      <v xml:space="preserve">	</v>
      <v xml:space="preserve">https://www.census.gov/popest/data/state/asrh/2014/files/SC-EST2014-AGESEX-CIV.csv	</v>
      <v xml:space="preserve">	</v>
    </spb>
    <spb s="0">
      <v xml:space="preserve">Wikipedia	US Census	US Census	</v>
      <v xml:space="preserve">CC-BY-SA			</v>
      <v xml:space="preserve">http://en.wikipedia.org/wiki/Oklahoma	https://www.census.gov/popest/data/state/asrh/2014/files/SC-EST2014-AGESEX-CIV.csv	http://www.census.gov/quickfacts/table/WTN220212/40	</v>
      <v xml:space="preserve">http://creativecommons.org/licenses/by-sa/3.0/			</v>
    </spb>
    <spb s="0">
      <v xml:space="preserve">Wikipedia	Wikipedia	Tripadvisor	US Census	US Census	</v>
      <v xml:space="preserve">CC-BY-SA	CC-BY-SA				</v>
      <v xml:space="preserve">http://en.wikipedia.org/wiki/Oklahoma	http://it.wikipedia.org/wiki/Oklahoma	http://www.tripadvisor.se/Tourism-g28957-m17457-Oklahoma-Vacations.html	https://www.census.gov/popest/data/state/asrh/2014/files/SC-EST2014-AGESEX-CIV.csv	http://www.census.gov/quickfacts/table/WTN220212/40	</v>
      <v xml:space="preserve">http://creativecommons.org/licenses/by-sa/3.0/	http://creativecommons.org/licenses/by-sa/3.0/				</v>
    </spb>
    <spb s="1">
      <v>0</v>
      <v>1</v>
      <v>1</v>
      <v>2</v>
      <v>3</v>
      <v>0</v>
      <v>3</v>
      <v>3</v>
      <v>4</v>
      <v>1</v>
      <v>3</v>
      <v>5</v>
      <v>3</v>
      <v>1</v>
      <v>3</v>
      <v>3</v>
      <v>4</v>
      <v>3</v>
      <v>3</v>
      <v>3</v>
      <v>3</v>
      <v>3</v>
      <v>3</v>
      <v>3</v>
      <v>3</v>
      <v>3</v>
      <v>3</v>
      <v>3</v>
      <v>3</v>
      <v>3</v>
      <v>4</v>
      <v>3</v>
    </spb>
    <spb s="2">
      <v>Area</v>
      <v>Name</v>
      <v>Image</v>
      <v>UniqueName</v>
      <v>VDPID/VSID</v>
      <v>Description</v>
      <v>Population</v>
      <v>Abbreviation</v>
      <v>LearnMoreOnLink</v>
      <v>Housing units</v>
      <v>Households</v>
      <v>Median gross rent</v>
      <v>Largest city</v>
      <v>Building permits</v>
      <v>Country/region</v>
      <v>Population: White (%)</v>
      <v>Capital/Major City</v>
      <v>Population: Asian (%)</v>
      <v>Population: Age 65+ (%)</v>
      <v>Median household income</v>
      <v>Persons per household</v>
      <v>Population: Under age 5 (%)</v>
      <v>Population: Two or more races (%)</v>
      <v>Population change (%)</v>
      <v>Population: Hispanic or Latino (%)</v>
      <v>Population: Under age 18 (%)</v>
      <v>Population: Bachelor's degree or higher (%)</v>
      <v>Population: Black or African American (%)</v>
      <v>Population: High school graduate or higher (%)</v>
      <v>Population: In civilian labor force (%)</v>
      <v>Population: Persons with a disability (%)</v>
      <v>Population: Foreign born persons (%)</v>
      <v>Population: American Indian and Alaskan Native (%)</v>
      <v>Median value, owner-occupied housing units</v>
      <v>Population: Native Hawaiian and Other Pacific Islander (%)</v>
    </spb>
    <spb s="3">
      <v>0</v>
      <v>Name</v>
      <v>LearnMoreOnLink</v>
    </spb>
    <spb s="4">
      <v>0</v>
      <v>0</v>
      <v>0</v>
    </spb>
    <spb s="5">
      <v>0</v>
      <v>0</v>
    </spb>
    <spb s="6">
      <v>9</v>
      <v>9</v>
      <v>10</v>
      <v>9</v>
    </spb>
    <spb s="7">
      <v>1</v>
      <v>2</v>
      <v>3</v>
    </spb>
    <spb s="8">
      <v>https://www.bing.com</v>
      <v>https://www.bing.com/th?id=Ga%5Cbing_yt.png&amp;w=100&amp;h=40&amp;c=0&amp;pid=0.1</v>
      <v>Con tecnologia Bing</v>
    </spb>
    <spb s="9">
      <v>km quadrati</v>
      <v>2018</v>
      <v>2016</v>
      <v>2015</v>
      <v>2015</v>
      <v>2016</v>
      <v>persone (2015)</v>
      <v>persone (2015)</v>
      <v>2015</v>
      <v>2015</v>
      <v>2015</v>
      <v>2015</v>
      <v>persone (2015)</v>
      <v>2010, 2016</v>
      <v>persone (2015)</v>
      <v>2015</v>
      <v>persone di età superiore a 25 anni, 2015</v>
      <v>persone (2015)</v>
      <v>persone (2015)</v>
      <v>persone di età superiore a 16 anni, 2015</v>
      <v>sotto i 65 anni, 2015</v>
      <v>2015</v>
      <v>persone (2015)</v>
      <v>2015</v>
      <v>persone (2015)</v>
    </spb>
    <spb s="10">
      <v>4</v>
    </spb>
    <spb s="10">
      <v>5</v>
    </spb>
    <spb s="0">
      <v xml:space="preserve">Wikipedia	</v>
      <v xml:space="preserve">Public domain	</v>
      <v xml:space="preserve">http://it.wikipedia.org/wiki/Oklahoma	</v>
      <v xml:space="preserve">http://en.wikipedia.org/wiki/Public_domain	</v>
    </spb>
    <spb s="10">
      <v>6</v>
    </spb>
    <spb s="10">
      <v>7</v>
    </spb>
    <spb s="10">
      <v>8</v>
    </spb>
    <spb s="0">
      <v xml:space="preserve">Wikipedia	</v>
      <v xml:space="preserve">CC-BY-SA	</v>
      <v xml:space="preserve">http://en.wikipedia.org/wiki/London	</v>
      <v xml:space="preserve">http://creativecommons.org/licenses/by-sa/3.0/	</v>
    </spb>
    <spb s="0">
      <v xml:space="preserve">Wikipedia	Wikipedia	</v>
      <v xml:space="preserve">CC-BY-SA	CC-BY-SA	</v>
      <v xml:space="preserve">http://en.wikipedia.org/wiki/London	http://it.wikipedia.org/wiki/Londra	</v>
      <v xml:space="preserve">http://creativecommons.org/licenses/by-sa/3.0/	http://creativecommons.org/licenses/by-sa/3.0/	</v>
    </spb>
    <spb s="0">
      <v xml:space="preserve">Wikipedia	</v>
      <v xml:space="preserve">CC-BY-SA	</v>
      <v xml:space="preserve">http://it.wikipedia.org/wiki/Londra	</v>
      <v xml:space="preserve">http://creativecommons.org/licenses/by-sa/3.0/	</v>
    </spb>
    <spb s="0">
      <v xml:space="preserve">Wikipedia	Wikipedia	Tripadvisor	</v>
      <v xml:space="preserve">CC-BY-SA	CC-BY-SA		</v>
      <v xml:space="preserve">http://en.wikipedia.org/wiki/London	http://it.wikipedia.org/wiki/Londra	http://www.tripadvisor.se/Tourism-g186338-m17457-London_England-Vacations.html	</v>
      <v xml:space="preserve">http://creativecommons.org/licenses/by-sa/3.0/	http://creativecommons.org/licenses/by-sa/3.0/		</v>
    </spb>
    <spb s="11">
      <v>21</v>
      <v>22</v>
      <v>22</v>
      <v>23</v>
      <v>21</v>
      <v>22</v>
      <v>22</v>
      <v>24</v>
    </spb>
    <spb s="12">
      <v>Area</v>
      <v>Name</v>
      <v>Latitude</v>
      <v>UniqueName</v>
      <v>VDPID/VSID</v>
      <v>Description</v>
      <v>Longitude</v>
      <v>Population</v>
      <v>LearnMoreOnLink</v>
      <v>Country/region</v>
      <v>Admin Division 2 (County/district/other)</v>
      <v>Admin Division 1 (State/province/other)</v>
    </spb>
    <spb s="3">
      <v>1</v>
      <v>Name</v>
      <v>LearnMoreOnLink</v>
    </spb>
    <spb s="13">
      <v>1</v>
      <v>3</v>
    </spb>
    <spb s="14">
      <v>km quadrati</v>
      <v>2021</v>
    </spb>
    <spb s="10">
      <v>9</v>
    </spb>
    <spb s="0">
      <v xml:space="preserve">Wikipedia	Wikipedia	</v>
      <v xml:space="preserve">CC-BY-SA	CC-BY-SA	</v>
      <v xml:space="preserve">http://en.wikipedia.org/wiki/Barcelona	http://de.wikipedia.org/wiki/Barcelona	</v>
      <v xml:space="preserve">http://creativecommons.org/licenses/by-sa/3.0/	http://creativecommons.org/licenses/by-sa/3.0/	</v>
    </spb>
    <spb s="0">
      <v xml:space="preserve">Wikipedia	</v>
      <v xml:space="preserve">CC-BY-SA	</v>
      <v xml:space="preserve">http://it.wikipedia.org/wiki/Barcellona	</v>
      <v xml:space="preserve">http://creativecommons.org/licenses/by-sa/3.0/	</v>
    </spb>
    <spb s="0">
      <v xml:space="preserve">Wikipedia	Wikipedia	</v>
      <v xml:space="preserve">CC-BY-SA	CC-BY-SA	</v>
      <v xml:space="preserve">http://it.wikipedia.org/wiki/Barcellona	http://en.wikipedia.org/wiki/Barcelona	</v>
      <v xml:space="preserve">http://creativecommons.org/licenses/by-sa/3.0/	http://creativecommons.org/licenses/by-sa/3.0/	</v>
    </spb>
    <spb s="0">
      <v xml:space="preserve">Wikipedia	Wikipedia	Tripadvisor	</v>
      <v xml:space="preserve">CC-BY-SA	CC-BY-SA		</v>
      <v xml:space="preserve">http://it.wikipedia.org/wiki/Barcellona	http://en.wikipedia.org/wiki/Barcelona	http://www.tripadvisor.se/Tourism-g187497-m17457-Barcelona_Catalonia-Vacations.html	</v>
      <v xml:space="preserve">http://creativecommons.org/licenses/by-sa/3.0/	http://creativecommons.org/licenses/by-sa/3.0/		</v>
    </spb>
    <spb s="15">
      <v>31</v>
      <v>32</v>
      <v>32</v>
      <v>32</v>
      <v>33</v>
      <v>33</v>
      <v>34</v>
    </spb>
    <spb s="16">
      <v>Area</v>
      <v>Name</v>
      <v>Image</v>
      <v>Latitude</v>
      <v>UniqueName</v>
      <v>VDPID/VSID</v>
      <v>Description</v>
      <v>Longitude</v>
      <v>Population</v>
      <v>LearnMoreOnLink</v>
      <v>Country/region</v>
      <v>Admin Division 2 (County/district/other)</v>
      <v>Admin Division 1 (State/province/other)</v>
    </spb>
    <spb s="3">
      <v>2</v>
      <v>Name</v>
      <v>LearnMoreOnLink</v>
    </spb>
    <spb s="14">
      <v>km quadrati</v>
      <v>2014</v>
    </spb>
    <spb s="0">
      <v xml:space="preserve">Wikipedia	</v>
      <v xml:space="preserve">CC BY-SA 2.5	</v>
      <v xml:space="preserve">http://es.wikipedia.org/wiki/Barcelona	</v>
      <v xml:space="preserve">https://creativecommons.org/licenses/by-sa/2.5	</v>
    </spb>
    <spb s="0">
      <v xml:space="preserve">Wikipedia	</v>
      <v xml:space="preserve">CC-BY-SA	</v>
      <v xml:space="preserve">http://en.wikipedia.org/wiki/Beirut	</v>
      <v xml:space="preserve">http://creativecommons.org/licenses/by-sa/3.0/	</v>
    </spb>
    <spb s="0">
      <v xml:space="preserve">Wikipedia	Wikipedia	</v>
      <v xml:space="preserve">CC-BY-SA	CC-BY-SA	</v>
      <v xml:space="preserve">http://en.wikipedia.org/wiki/Beirut	http://it.wikipedia.org/wiki/Beirut	</v>
      <v xml:space="preserve">http://creativecommons.org/licenses/by-sa/3.0/	http://creativecommons.org/licenses/by-sa/3.0/	</v>
    </spb>
    <spb s="0">
      <v xml:space="preserve">Wikipedia	</v>
      <v xml:space="preserve">CC-BY-SA	</v>
      <v xml:space="preserve">http://it.wikipedia.org/wiki/Beirut	</v>
      <v xml:space="preserve">http://creativecommons.org/licenses/by-sa/3.0/	</v>
    </spb>
    <spb s="0">
      <v xml:space="preserve">Wikipedia	Wikipedia	Tripadvisor	</v>
      <v xml:space="preserve">CC-BY-SA	CC-BY-SA		</v>
      <v xml:space="preserve">http://en.wikipedia.org/wiki/Beirut	http://it.wikipedia.org/wiki/Beirut	http://www.tripadvisor.ru/Tourism-g294005-m17457-Beirut-Vacations.html	</v>
      <v xml:space="preserve">http://creativecommons.org/licenses/by-sa/3.0/	http://creativecommons.org/licenses/by-sa/3.0/		</v>
    </spb>
    <spb s="0">
      <v xml:space="preserve">Wikipedia	Wikipedia	Wikipedia	</v>
      <v xml:space="preserve">CC-BY-SA	CC-BY-SA	CC-BY-SA	</v>
      <v xml:space="preserve">http://en.wikipedia.org/wiki/Beirut	http://it.wikipedia.org/wiki/Beirut	http://es.wikipedia.org/wiki/Beirut	</v>
      <v xml:space="preserve">http://creativecommons.org/licenses/by-sa/3.0/	http://creativecommons.org/licenses/by-sa/3.0/	http://creativecommons.org/licenses/by-sa/3.0/	</v>
    </spb>
    <spb s="17">
      <v>40</v>
      <v>41</v>
      <v>40</v>
      <v>41</v>
      <v>42</v>
      <v>40</v>
      <v>40</v>
      <v>43</v>
      <v>44</v>
    </spb>
    <spb s="18">
      <v>Area</v>
      <v>Name</v>
      <v>Image</v>
      <v>Latitude</v>
      <v>UniqueName</v>
      <v>VDPID/VSID</v>
      <v>Description</v>
      <v>Longitude</v>
      <v>Population</v>
      <v>LearnMoreOnLink</v>
      <v>Country/region</v>
      <v>Admin Division 1 (State/province/other)</v>
    </spb>
    <spb s="3">
      <v>3</v>
      <v>Name</v>
      <v>LearnMoreOnLink</v>
    </spb>
    <spb s="14">
      <v>km quadrati</v>
      <v>2017</v>
    </spb>
    <spb s="0">
      <v xml:space="preserve">Wikipedia	</v>
      <v xml:space="preserve">CC-BY-SA-3.0	</v>
      <v xml:space="preserve">http://sv.wikipedia.org/wiki/Beirut	</v>
      <v xml:space="preserve">http://creativecommons.org/licenses/by-sa/3.0/	</v>
    </spb>
    <spb s="0">
      <v xml:space="preserve">Wikipedia	Wikipedia	</v>
      <v xml:space="preserve">CC-BY-SA	CC-BY-SA	</v>
      <v xml:space="preserve">http://en.wikipedia.org/wiki/Buenos_Aires	http://es.wikipedia.org/wiki/Buenos_Aires	</v>
      <v xml:space="preserve">http://creativecommons.org/licenses/by-sa/3.0/	http://creativecommons.org/licenses/by-sa/3.0/	</v>
    </spb>
    <spb s="0">
      <v xml:space="preserve">Wikipedia	Wikipedia	</v>
      <v xml:space="preserve">CC-BY-SA	CC-BY-SA	</v>
      <v xml:space="preserve">http://en.wikipedia.org/wiki/Buenos_Aires	http://it.wikipedia.org/wiki/Buenos_Aires	</v>
      <v xml:space="preserve">http://creativecommons.org/licenses/by-sa/3.0/	http://creativecommons.org/licenses/by-sa/3.0/	</v>
    </spb>
    <spb s="0">
      <v xml:space="preserve">Wikipedia	</v>
      <v xml:space="preserve">CC-BY-SA	</v>
      <v xml:space="preserve">http://it.wikipedia.org/wiki/Buenos_Aires	</v>
      <v xml:space="preserve">http://creativecommons.org/licenses/by-sa/3.0/	</v>
    </spb>
    <spb s="0">
      <v xml:space="preserve">Wikipedia	</v>
      <v xml:space="preserve">CC-BY-SA	</v>
      <v xml:space="preserve">http://en.wikipedia.org/wiki/Buenos_Aires	</v>
      <v xml:space="preserve">http://creativecommons.org/licenses/by-sa/3.0/	</v>
    </spb>
    <spb s="19">
      <v>50</v>
      <v>51</v>
      <v>51</v>
      <v>52</v>
      <v>53</v>
      <v>53</v>
      <v>51</v>
    </spb>
    <spb s="20">
      <v>Area</v>
      <v>Name</v>
      <v>Image</v>
      <v>UniqueName</v>
      <v>VDPID/VSID</v>
      <v>Description</v>
      <v>Population</v>
      <v>Abbreviation</v>
      <v>LearnMoreOnLink</v>
      <v>Country/region</v>
    </spb>
    <spb s="3">
      <v>4</v>
      <v>Name</v>
      <v>LearnMoreOnLink</v>
    </spb>
    <spb s="14">
      <v>km quadrati</v>
      <v>2010</v>
    </spb>
    <spb s="0">
      <v xml:space="preserve">Wikipedia	</v>
      <v xml:space="preserve">Public domain	</v>
      <v xml:space="preserve">http://it.wikipedia.org/wiki/Buenos_Aires	</v>
      <v xml:space="preserve">http://en.wikipedia.org/wiki/Public_domain	</v>
    </spb>
    <spb s="0">
      <v xml:space="preserve">Wikipedia	</v>
      <v xml:space="preserve">CC-BY-SA	</v>
      <v xml:space="preserve">http://en.wikipedia.org/wiki/Seoul	</v>
      <v xml:space="preserve">http://creativecommons.org/licenses/by-sa/3.0/	</v>
    </spb>
    <spb s="0">
      <v xml:space="preserve">Wikipedia	Wikipedia	</v>
      <v xml:space="preserve">CC-BY-SA	CC-BY-SA	</v>
      <v xml:space="preserve">http://en.wikipedia.org/wiki/Seoul	http://it.wikipedia.org/wiki/Seul	</v>
      <v xml:space="preserve">http://creativecommons.org/licenses/by-sa/3.0/	http://creativecommons.org/licenses/by-sa/3.0/	</v>
    </spb>
    <spb s="0">
      <v xml:space="preserve">Wikipedia	</v>
      <v xml:space="preserve">CC-BY-SA	</v>
      <v xml:space="preserve">http://it.wikipedia.org/wiki/Seul	</v>
      <v xml:space="preserve">http://creativecommons.org/licenses/by-sa/3.0/	</v>
    </spb>
    <spb s="0">
      <v xml:space="preserve">Kosis	</v>
      <v xml:space="preserve">	</v>
      <v xml:space="preserve">http://kosis.kr/statHtml/statHtml.do?orgId=101&amp;tblId=DT_1IN1602&amp;conn_path=I2&amp;language=en#Housing	</v>
      <v xml:space="preserve">	</v>
    </spb>
    <spb s="0">
      <v xml:space="preserve">Wikipedia	Wikipedia	Tripadvisor	</v>
      <v xml:space="preserve">CC-BY-SA	CC-BY-SA		</v>
      <v xml:space="preserve">http://en.wikipedia.org/wiki/Seoul	http://it.wikipedia.org/wiki/Seul	http://www.tripadvisor.se/Tourism-g294197-m17457-Seoul-Vacations.html	</v>
      <v xml:space="preserve">http://creativecommons.org/licenses/by-sa/3.0/	http://creativecommons.org/licenses/by-sa/3.0/		</v>
    </spb>
    <spb s="21">
      <v>59</v>
      <v>60</v>
      <v>60</v>
      <v>61</v>
      <v>59</v>
      <v>59</v>
      <v>62</v>
      <v>62</v>
      <v>63</v>
    </spb>
    <spb s="22">
      <v>Area</v>
      <v>Name</v>
      <v>UniqueName</v>
      <v>VDPID/VSID</v>
      <v>Description</v>
      <v>Population</v>
      <v>Abbreviation</v>
      <v>LearnMoreOnLink</v>
      <v>Housing units</v>
      <v>Households</v>
      <v>Country/region</v>
    </spb>
    <spb s="3">
      <v>5</v>
      <v>Name</v>
      <v>LearnMoreOnLink</v>
    </spb>
    <spb s="23">
      <v>km quadrati</v>
      <v>2021</v>
      <v>2016</v>
      <v>2016</v>
    </spb>
    <spb s="0">
      <v xml:space="preserve">Wikipedia	</v>
      <v xml:space="preserve">CC-BY-SA	</v>
      <v xml:space="preserve">http://en.wikipedia.org/wiki/New_York	</v>
      <v xml:space="preserve">http://creativecommons.org/licenses/by-sa/3.0/	</v>
    </spb>
    <spb s="0">
      <v xml:space="preserve">Wikipedia	Wikipedia	</v>
      <v xml:space="preserve">CC-BY-SA	CC-BY-SA	</v>
      <v xml:space="preserve">http://en.wikipedia.org/wiki/New_York	http://it.wikipedia.org/wiki/New_York_(stato)	</v>
      <v xml:space="preserve">http://creativecommons.org/licenses/by-sa/3.0/	http://creativecommons.org/licenses/by-sa/3.0/	</v>
    </spb>
    <spb s="0">
      <v xml:space="preserve">Wikipedia	</v>
      <v xml:space="preserve">CC-BY-SA	</v>
      <v xml:space="preserve">http://it.wikipedia.org/wiki/New_York_(stato)	</v>
      <v xml:space="preserve">http://creativecommons.org/licenses/by-sa/3.0/	</v>
    </spb>
    <spb s="0">
      <v xml:space="preserve">Wikipedia	</v>
      <v xml:space="preserve">CC-BY-SA	</v>
      <v xml:space="preserve">http://en.wikipedia.org/wiki/New_York_(state)	</v>
      <v xml:space="preserve">http://creativecommons.org/licenses/by-sa/3.0/	</v>
    </spb>
    <spb s="0">
      <v xml:space="preserve">Wikipedia	Wikipedia	US Census	US Census	</v>
      <v xml:space="preserve">CC-BY-SA	CC-BY-SA			</v>
      <v xml:space="preserve">http://en.wikipedia.org/wiki/New_York_(state)	http://en.wikipedia.org/wiki/New_York	https://www.census.gov/popest/data/state/asrh/2014/files/SC-EST2014-AGESEX-CIV.csv	http://www.census.gov/quickfacts/table/WTN220212/36	</v>
      <v xml:space="preserve">http://creativecommons.org/licenses/by-sa/3.0/	http://creativecommons.org/licenses/by-sa/3.0/			</v>
    </spb>
    <spb s="0">
      <v xml:space="preserve">Wikipedia	Wikipedia	Wikipedia	Tripadvisor	US Census	US Census	</v>
      <v xml:space="preserve">CC-BY-SA	CC-BY-SA	CC-BY-SA				</v>
      <v xml:space="preserve">http://en.wikipedia.org/wiki/New_York_(state)	http://en.wikipedia.org/wiki/New_York	http://it.wikipedia.org/wiki/New_York_(stato)	http://www.tripadvisor.se/Tourism-g28953-m17457-New_York-Vacations.html	https://www.census.gov/popest/data/state/asrh/2014/files/SC-EST2014-AGESEX-CIV.csv	http://www.census.gov/quickfacts/table/WTN220212/36	</v>
      <v xml:space="preserve">http://creativecommons.org/licenses/by-sa/3.0/	http://creativecommons.org/licenses/by-sa/3.0/	http://creativecommons.org/licenses/by-sa/3.0/				</v>
    </spb>
    <spb s="0">
      <v xml:space="preserve">Wikipedia	Wikipedia	Wikipedia	</v>
      <v xml:space="preserve">CC-BY-SA	CC-BY-SA	CC-BY-SA	</v>
      <v xml:space="preserve">http://en.wikipedia.org/wiki/New_York_(state)	http://en.wikipedia.org/wiki/New_York	http://it.wikipedia.org/wiki/New_York_(stato)	</v>
      <v xml:space="preserve">http://creativecommons.org/licenses/by-sa/3.0/	http://creativecommons.org/licenses/by-sa/3.0/	http://creativecommons.org/licenses/by-sa/3.0/	</v>
    </spb>
    <spb s="24">
      <v>68</v>
      <v>69</v>
      <v>69</v>
      <v>70</v>
      <v>3</v>
      <v>71</v>
      <v>3</v>
      <v>3</v>
      <v>72</v>
      <v>3</v>
      <v>73</v>
      <v>3</v>
      <v>74</v>
      <v>3</v>
      <v>3</v>
      <v>72</v>
      <v>3</v>
      <v>3</v>
      <v>3</v>
      <v>3</v>
      <v>3</v>
      <v>3</v>
      <v>3</v>
      <v>3</v>
      <v>3</v>
      <v>3</v>
      <v>3</v>
      <v>3</v>
      <v>3</v>
      <v>72</v>
      <v>3</v>
    </spb>
    <spb s="25">
      <v>Area</v>
      <v>Name</v>
      <v>UniqueName</v>
      <v>VDPID/VSID</v>
      <v>Description</v>
      <v>Population</v>
      <v>Abbreviation</v>
      <v>LearnMoreOnLink</v>
      <v>Housing units</v>
      <v>Households</v>
      <v>Median gross rent</v>
      <v>Largest city</v>
      <v>Building permits</v>
      <v>Country/region</v>
      <v>Population: White (%)</v>
      <v>Capital/Major City</v>
      <v>Population: Asian (%)</v>
      <v>Population: Age 65+ (%)</v>
      <v>Median household income</v>
      <v>Persons per household</v>
      <v>Population: Under age 5 (%)</v>
      <v>Population: Two or more races (%)</v>
      <v>Population change (%)</v>
      <v>Population: Hispanic or Latino (%)</v>
      <v>Population: Under age 18 (%)</v>
      <v>Population: Bachelor's degree or higher (%)</v>
      <v>Population: Black or African American (%)</v>
      <v>Population: High school graduate or higher (%)</v>
      <v>Population: In civilian labor force (%)</v>
      <v>Population: Persons with a disability (%)</v>
      <v>Population: Foreign born persons (%)</v>
      <v>Population: American Indian and Alaskan Native (%)</v>
      <v>Median value, owner-occupied housing units</v>
      <v>Population: Native Hawaiian and Other Pacific Islander (%)</v>
    </spb>
    <spb s="3">
      <v>6</v>
      <v>Name</v>
      <v>LearnMoreOnLink</v>
    </spb>
    <spb s="0">
      <v xml:space="preserve">Wikipedia	</v>
      <v xml:space="preserve">CC-BY-SA	</v>
      <v xml:space="preserve">http://en.wikipedia.org/wiki/New_York_City	</v>
      <v xml:space="preserve">http://creativecommons.org/licenses/by-sa/3.0/	</v>
    </spb>
    <spb s="0">
      <v xml:space="preserve">Wikipedia	Wikipedia	</v>
      <v xml:space="preserve">CC-BY-SA	CC-BY-SA	</v>
      <v xml:space="preserve">http://en.wikipedia.org/wiki/New_York_City	http://it.wikipedia.org/wiki/New_York	</v>
      <v xml:space="preserve">http://creativecommons.org/licenses/by-sa/3.0/	http://creativecommons.org/licenses/by-sa/3.0/	</v>
    </spb>
    <spb s="0">
      <v xml:space="preserve">Wikipedia	</v>
      <v xml:space="preserve">CC-BY-SA	</v>
      <v xml:space="preserve">http://it.wikipedia.org/wiki/New_York	</v>
      <v xml:space="preserve">http://creativecommons.org/licenses/by-sa/3.0/	</v>
    </spb>
    <spb s="26">
      <v>78</v>
      <v>79</v>
      <v>79</v>
      <v>80</v>
      <v>78</v>
      <v>79</v>
    </spb>
    <spb s="27">
      <v>Area</v>
      <v>Name</v>
      <v>Image</v>
      <v>Latitude</v>
      <v>UniqueName</v>
      <v>VDPID/VSID</v>
      <v>Description</v>
      <v>Longitude</v>
      <v>Population</v>
      <v>LearnMoreOnLink</v>
      <v>Country/region</v>
    </spb>
    <spb s="3">
      <v>7</v>
      <v>Name</v>
      <v>LearnMoreOnLink</v>
    </spb>
    <spb s="14">
      <v>km quadrati</v>
      <v>2020</v>
    </spb>
    <spb s="0">
      <v xml:space="preserve">Wikipedia	</v>
      <v xml:space="preserve">Public domain	</v>
      <v xml:space="preserve">http://it.wikipedia.org/wiki/New_York	</v>
      <v xml:space="preserve">http://en.wikipedia.org/wiki/Public_domain	</v>
    </spb>
    <spb s="0">
      <v xml:space="preserve">Wikipedia	</v>
      <v xml:space="preserve">CC-BY-SA	</v>
      <v xml:space="preserve">http://en.wikipedia.org/wiki/New_Orleans	</v>
      <v xml:space="preserve">http://creativecommons.org/licenses/by-sa/3.0/	</v>
    </spb>
    <spb s="0">
      <v xml:space="preserve">Wikipedia	Wikipedia	</v>
      <v xml:space="preserve">CC-BY-SA	CC-BY-SA	</v>
      <v xml:space="preserve">http://en.wikipedia.org/wiki/New_Orleans	http://it.wikipedia.org/wiki/New_Orleans	</v>
      <v xml:space="preserve">http://creativecommons.org/licenses/by-sa/3.0/	http://creativecommons.org/licenses/by-sa/3.0/	</v>
    </spb>
    <spb s="0">
      <v xml:space="preserve">Wikipedia	</v>
      <v xml:space="preserve">CC-BY-SA	</v>
      <v xml:space="preserve">http://it.wikipedia.org/wiki/New_Orleans	</v>
      <v xml:space="preserve">http://creativecommons.org/licenses/by-sa/3.0/	</v>
    </spb>
    <spb s="0">
      <v xml:space="preserve">Wikipedia	Wikipedia	Tripadvisor	</v>
      <v xml:space="preserve">CC-BY-SA	CC-BY-SA		</v>
      <v xml:space="preserve">http://en.wikipedia.org/wiki/New_Orleans	http://it.wikipedia.org/wiki/New_Orleans	http://www.tripadvisor.se/Tourism-g60864-m17457-New_Orleans_Louisiana-Vacations.html	</v>
      <v xml:space="preserve">http://creativecommons.org/licenses/by-sa/3.0/	http://creativecommons.org/licenses/by-sa/3.0/		</v>
    </spb>
    <spb s="28">
      <v>86</v>
      <v>87</v>
      <v>87</v>
      <v>88</v>
      <v>86</v>
      <v>87</v>
      <v>89</v>
    </spb>
    <spb s="29">
      <v>Area</v>
      <v>Name</v>
      <v>Latitude</v>
      <v>UniqueName</v>
      <v>VDPID/VSID</v>
      <v>Description</v>
      <v>Longitude</v>
      <v>Population</v>
      <v>LearnMoreOnLink</v>
      <v>Country/region</v>
      <v>Admin Division 1 (State/province/other)</v>
    </spb>
    <spb s="3">
      <v>8</v>
      <v>Name</v>
      <v>LearnMoreOnLink</v>
    </spb>
    <spb s="0">
      <v xml:space="preserve">Wikipedia	</v>
      <v xml:space="preserve">CC-BY-SA	</v>
      <v xml:space="preserve">http://en.wikipedia.org/wiki/Washington_(state)	</v>
      <v xml:space="preserve">http://creativecommons.org/licenses/by-sa/3.0/	</v>
    </spb>
    <spb s="0">
      <v xml:space="preserve">Wikipedia	Wikipedia	</v>
      <v xml:space="preserve">CC-BY-SA	CC-BY-SA	</v>
      <v xml:space="preserve">http://en.wikipedia.org/wiki/Washington_(state)	http://it.wikipedia.org/wiki/Washington_(stato)	</v>
      <v xml:space="preserve">http://creativecommons.org/licenses/by-sa/3.0/	http://creativecommons.org/licenses/by-sa/3.0/	</v>
    </spb>
    <spb s="0">
      <v xml:space="preserve">Wikipedia	</v>
      <v xml:space="preserve">CC-BY-SA	</v>
      <v xml:space="preserve">http://it.wikipedia.org/wiki/Washington_(stato)	</v>
      <v xml:space="preserve">http://creativecommons.org/licenses/by-sa/3.0/	</v>
    </spb>
    <spb s="0">
      <v xml:space="preserve">Wikipedia	US Census	Crunchbase	</v>
      <v xml:space="preserve">CC-BY-SA			</v>
      <v xml:space="preserve">http://en.wikipedia.org/wiki/Washington_(state)	https://www.census.gov/popest/data/state/asrh/2014/files/SC-EST2014-AGESEX-CIV.csv	https://www.crunchbase.com/organization/access-washington	</v>
      <v xml:space="preserve">http://creativecommons.org/licenses/by-sa/3.0/			</v>
    </spb>
    <spb s="0">
      <v xml:space="preserve">Wikipedia	Wikipedia	Tripadvisor	US Census	Crunchbase	</v>
      <v xml:space="preserve">CC-BY-SA	CC-BY-SA				</v>
      <v xml:space="preserve">http://en.wikipedia.org/wiki/Washington_(state)	http://it.wikipedia.org/wiki/Washington_(stato)	http://www.tripadvisor.se/Tourism-g28968-m17457-Washington-Vacations.html	https://www.census.gov/popest/data/state/asrh/2014/files/SC-EST2014-AGESEX-CIV.csv	https://www.crunchbase.com/organization/access-washington	</v>
      <v xml:space="preserve">http://creativecommons.org/licenses/by-sa/3.0/	http://creativecommons.org/licenses/by-sa/3.0/				</v>
    </spb>
    <spb s="30">
      <v>93</v>
      <v>94</v>
      <v>94</v>
      <v>95</v>
      <v>93</v>
      <v>3</v>
      <v>3</v>
      <v>96</v>
      <v>94</v>
      <v>3</v>
      <v>97</v>
      <v>3</v>
      <v>94</v>
      <v>3</v>
      <v>3</v>
      <v>96</v>
      <v>3</v>
      <v>3</v>
      <v>3</v>
      <v>3</v>
      <v>3</v>
      <v>3</v>
      <v>3</v>
      <v>3</v>
      <v>3</v>
      <v>3</v>
      <v>3</v>
      <v>3</v>
      <v>3</v>
      <v>96</v>
      <v>3</v>
    </spb>
    <spb s="9">
      <v>km quadrati</v>
      <v>2019</v>
      <v>2016</v>
      <v>2015</v>
      <v>2015</v>
      <v>2016</v>
      <v>persone (2015)</v>
      <v>persone (2015)</v>
      <v>2015</v>
      <v>2015</v>
      <v>2015</v>
      <v>2015</v>
      <v>persone (2015)</v>
      <v>2010, 2016</v>
      <v>persone (2015)</v>
      <v>2015</v>
      <v>persone di età superiore a 25 anni, 2015</v>
      <v>persone (2015)</v>
      <v>persone (2015)</v>
      <v>persone di età superiore a 16 anni, 2015</v>
      <v>sotto i 65 anni, 2015</v>
      <v>2015</v>
      <v>persone (2015)</v>
      <v>2015</v>
      <v>persone (2015)</v>
    </spb>
    <spb s="0">
      <v xml:space="preserve">Wikipedia	</v>
      <v xml:space="preserve">Public domain	</v>
      <v xml:space="preserve">http://it.wikipedia.org/wiki/Washington_(stato)	</v>
      <v xml:space="preserve">http://en.wikipedia.org/wiki/Public_domain	</v>
    </spb>
    <spb s="0">
      <v xml:space="preserve">Wikipedia	</v>
      <v xml:space="preserve">CC-BY-SA	</v>
      <v xml:space="preserve">http://en.wikipedia.org/wiki/Aberdeen	</v>
      <v xml:space="preserve">http://creativecommons.org/licenses/by-sa/3.0/	</v>
    </spb>
    <spb s="0">
      <v xml:space="preserve">Wikipedia	Wikipedia	</v>
      <v xml:space="preserve">CC-BY-SA	CC-BY-SA	</v>
      <v xml:space="preserve">http://en.wikipedia.org/wiki/Aberdeen	http://it.wikipedia.org/wiki/Aberdeen	</v>
      <v xml:space="preserve">http://creativecommons.org/licenses/by-sa/3.0/	http://creativecommons.org/licenses/by-sa/3.0/	</v>
    </spb>
    <spb s="0">
      <v xml:space="preserve">Wikipedia	</v>
      <v xml:space="preserve">CC-BY-SA	</v>
      <v xml:space="preserve">http://it.wikipedia.org/wiki/Aberdeen	</v>
      <v xml:space="preserve">http://creativecommons.org/licenses/by-sa/3.0/	</v>
    </spb>
    <spb s="31">
      <v>101</v>
      <v>102</v>
      <v>102</v>
      <v>102</v>
      <v>103</v>
      <v>102</v>
      <v>101</v>
      <v>102</v>
      <v>102</v>
      <v>102</v>
    </spb>
    <spb s="3">
      <v>9</v>
      <v>Name</v>
      <v>LearnMoreOnLink</v>
    </spb>
    <spb s="32">
      <v>9</v>
      <v>9</v>
      <v>9</v>
    </spb>
    <spb s="33">
      <v>1</v>
    </spb>
    <spb s="14">
      <v>km quadrati</v>
      <v>2001</v>
    </spb>
    <spb s="0">
      <v xml:space="preserve">Wikipedia	</v>
      <v xml:space="preserve">CC-BY-SA	</v>
      <v xml:space="preserve">http://en.wikipedia.org/wiki/Los_Angeles	</v>
      <v xml:space="preserve">http://creativecommons.org/licenses/by-sa/3.0/	</v>
    </spb>
    <spb s="0">
      <v xml:space="preserve">Wikipedia	Wikipedia	</v>
      <v xml:space="preserve">CC-BY-SA	CC-BY-SA	</v>
      <v xml:space="preserve">http://en.wikipedia.org/wiki/Los_Angeles	http://it.wikipedia.org/wiki/Los_Angeles	</v>
      <v xml:space="preserve">http://creativecommons.org/licenses/by-sa/3.0/	http://creativecommons.org/licenses/by-sa/3.0/	</v>
    </spb>
    <spb s="0">
      <v xml:space="preserve">Wikipedia	</v>
      <v xml:space="preserve">CC-BY-SA	</v>
      <v xml:space="preserve">http://it.wikipedia.org/wiki/Los_Angeles	</v>
      <v xml:space="preserve">http://creativecommons.org/licenses/by-sa/3.0/	</v>
    </spb>
    <spb s="0">
      <v xml:space="preserve">Wikipedia	Wikipedia	Wikipedia	</v>
      <v xml:space="preserve">CC-BY-SA	CC-BY-SA	CC-BY-SA	</v>
      <v xml:space="preserve">http://en.wikipedia.org/wiki/Los_Angeles	http://it.wikipedia.org/wiki/Los_Angeles	http://fr.wikipedia.org/wiki/Los_Angeles	</v>
      <v xml:space="preserve">http://creativecommons.org/licenses/by-sa/3.0/	http://creativecommons.org/licenses/by-sa/3.0/	http://creativecommons.org/licenses/by-sa/3.0/	</v>
    </spb>
    <spb s="0">
      <v xml:space="preserve">Wikipedia	Wikipedia	Facebook	</v>
      <v xml:space="preserve">CC-BY-SA	CC-BY-SA		</v>
      <v xml:space="preserve">http://en.wikipedia.org/wiki/Los_Angeles	http://it.wikipedia.org/wiki/Los_Angeles	https://www.facebook.com/LOS-ANGELES-112215878869081/	</v>
      <v xml:space="preserve">http://creativecommons.org/licenses/by-sa/3.0/	http://creativecommons.org/licenses/by-sa/3.0/		</v>
    </spb>
    <spb s="11">
      <v>109</v>
      <v>110</v>
      <v>110</v>
      <v>111</v>
      <v>109</v>
      <v>110</v>
      <v>112</v>
      <v>113</v>
    </spb>
    <spb s="0">
      <v xml:space="preserve">Wikipedia	</v>
      <v xml:space="preserve">Public domain	</v>
      <v xml:space="preserve">http://it.wikipedia.org/wiki/Los_Angeles	</v>
      <v xml:space="preserve">http://en.wikipedia.org/wiki/Public_domain	</v>
    </spb>
    <spb s="0">
      <v xml:space="preserve">Wikipedia	</v>
      <v xml:space="preserve">CC-BY-SA	</v>
      <v xml:space="preserve">http://en.wikipedia.org/wiki/Dhaka	</v>
      <v xml:space="preserve">http://creativecommons.org/licenses/by-sa/3.0/	</v>
    </spb>
    <spb s="0">
      <v xml:space="preserve">Wikipedia	Wikipedia	</v>
      <v xml:space="preserve">CC-BY-SA	CC-BY-SA	</v>
      <v xml:space="preserve">http://en.wikipedia.org/wiki/Dhaka	http://it.wikipedia.org/wiki/Dacca	</v>
      <v xml:space="preserve">http://creativecommons.org/licenses/by-sa/3.0/	http://creativecommons.org/licenses/by-sa/3.0/	</v>
    </spb>
    <spb s="0">
      <v xml:space="preserve">Wikipedia	</v>
      <v xml:space="preserve">CC-BY-SA	</v>
      <v xml:space="preserve">http://it.wikipedia.org/wiki/Dacca	</v>
      <v xml:space="preserve">http://creativecommons.org/licenses/by-sa/3.0/	</v>
    </spb>
    <spb s="0">
      <v xml:space="preserve">Wikipedia	Wikipedia	travel.yahoo.com	</v>
      <v xml:space="preserve">CC-BY-SA	CC-BY-SA		</v>
      <v xml:space="preserve">http://en.wikipedia.org/wiki/Dhaka	http://it.wikipedia.org/wiki/Dacca	http://travel.yahoo.com/p-travelguide-481479-dhaka_vacations-i	</v>
      <v xml:space="preserve">http://creativecommons.org/licenses/by-sa/3.0/	http://creativecommons.org/licenses/by-sa/3.0/		</v>
    </spb>
    <spb s="0">
      <v xml:space="preserve">Wikipedia	Wikipedia	Wikipedia	</v>
      <v xml:space="preserve">CC-BY-SA	CC-BY-SA	CC-BY-SA	</v>
      <v xml:space="preserve">http://en.wikipedia.org/wiki/Dhaka	http://it.wikipedia.org/wiki/Dacca	http://es.wikipedia.org/wiki/Daca	</v>
      <v xml:space="preserve">http://creativecommons.org/licenses/by-sa/3.0/	http://creativecommons.org/licenses/by-sa/3.0/	http://creativecommons.org/licenses/by-sa/3.0/	</v>
    </spb>
    <spb s="31">
      <v>116</v>
      <v>117</v>
      <v>116</v>
      <v>117</v>
      <v>118</v>
      <v>116</v>
      <v>116</v>
      <v>119</v>
      <v>117</v>
      <v>120</v>
    </spb>
    <spb s="14">
      <v>km quadrati</v>
      <v>2008</v>
    </spb>
    <spb s="0">
      <v xml:space="preserve">Wikipedia	</v>
      <v xml:space="preserve">CC-BY-SA	</v>
      <v xml:space="preserve">http://en.wikipedia.org/wiki/Virginia	</v>
      <v xml:space="preserve">http://creativecommons.org/licenses/by-sa/3.0/	</v>
    </spb>
    <spb s="0">
      <v xml:space="preserve">Wikipedia	Wikipedia	</v>
      <v xml:space="preserve">CC-BY-SA	CC-BY-SA	</v>
      <v xml:space="preserve">http://en.wikipedia.org/wiki/Virginia	http://it.wikipedia.org/wiki/Virginia	</v>
      <v xml:space="preserve">http://creativecommons.org/licenses/by-sa/3.0/	http://creativecommons.org/licenses/by-sa/3.0/	</v>
    </spb>
    <spb s="0">
      <v xml:space="preserve">Wikipedia	</v>
      <v xml:space="preserve">CC-BY-SA	</v>
      <v xml:space="preserve">http://it.wikipedia.org/wiki/Virginia	</v>
      <v xml:space="preserve">http://creativecommons.org/licenses/by-sa/3.0/	</v>
    </spb>
    <spb s="0">
      <v xml:space="preserve">Wikipedia	US Census	US Census	</v>
      <v xml:space="preserve">CC-BY-SA			</v>
      <v xml:space="preserve">http://en.wikipedia.org/wiki/Virginia	https://www.census.gov/popest/data/state/asrh/2014/files/SC-EST2014-AGESEX-CIV.csv	http://www.census.gov/quickfacts/table/WTN220212/51	</v>
      <v xml:space="preserve">http://creativecommons.org/licenses/by-sa/3.0/			</v>
    </spb>
    <spb s="0">
      <v xml:space="preserve">Wikipedia	Wikipedia	Tripadvisor	US Census	US Census	</v>
      <v xml:space="preserve">CC-BY-SA	CC-BY-SA				</v>
      <v xml:space="preserve">http://en.wikipedia.org/wiki/Virginia	http://it.wikipedia.org/wiki/Virginia	http://www.tripadvisor.se/Tourism-g28967-m17457-Virginia-Vacations.html	https://www.census.gov/popest/data/state/asrh/2014/files/SC-EST2014-AGESEX-CIV.csv	http://www.census.gov/quickfacts/table/WTN220212/51	</v>
      <v xml:space="preserve">http://creativecommons.org/licenses/by-sa/3.0/	http://creativecommons.org/licenses/by-sa/3.0/				</v>
    </spb>
    <spb s="24">
      <v>123</v>
      <v>124</v>
      <v>124</v>
      <v>125</v>
      <v>3</v>
      <v>123</v>
      <v>3</v>
      <v>3</v>
      <v>126</v>
      <v>3</v>
      <v>127</v>
      <v>3</v>
      <v>124</v>
      <v>3</v>
      <v>3</v>
      <v>126</v>
      <v>3</v>
      <v>3</v>
      <v>3</v>
      <v>3</v>
      <v>3</v>
      <v>3</v>
      <v>3</v>
      <v>3</v>
      <v>3</v>
      <v>3</v>
      <v>3</v>
      <v>3</v>
      <v>3</v>
      <v>126</v>
      <v>3</v>
    </spb>
    <spb s="0">
      <v xml:space="preserve">Wikipedia	</v>
      <v xml:space="preserve">Public domain	</v>
      <v xml:space="preserve">http://it.wikipedia.org/wiki/Virginia	</v>
      <v xml:space="preserve">http://en.wikipedia.org/wiki/Public_domain	</v>
    </spb>
    <spb s="0">
      <v xml:space="preserve">Wikipedia	</v>
      <v xml:space="preserve">CC-BY-SA	</v>
      <v xml:space="preserve">http://en.wikipedia.org/wiki/Humpolec	</v>
      <v xml:space="preserve">http://creativecommons.org/licenses/by-sa/3.0/	</v>
    </spb>
    <spb s="0">
      <v xml:space="preserve">Wikipedia	Wikipedia	</v>
      <v xml:space="preserve">CC-BY-SA	CC-BY-SA	</v>
      <v xml:space="preserve">http://en.wikipedia.org/wiki/Humpolec	http://it.wikipedia.org/wiki/Humpolec	</v>
      <v xml:space="preserve">http://creativecommons.org/licenses/by-sa/3.0/	http://creativecommons.org/licenses/by-sa/3.0/	</v>
    </spb>
    <spb s="0">
      <v xml:space="preserve">Wikipedia	</v>
      <v xml:space="preserve">CC-BY-SA	</v>
      <v xml:space="preserve">http://it.wikipedia.org/wiki/Humpolec	</v>
      <v xml:space="preserve">http://creativecommons.org/licenses/by-sa/3.0/	</v>
    </spb>
    <spb s="31">
      <v>130</v>
      <v>131</v>
      <v>130</v>
      <v>131</v>
      <v>132</v>
      <v>130</v>
      <v>130</v>
      <v>131</v>
      <v>131</v>
      <v>132</v>
    </spb>
    <spb s="34">
      <v>1</v>
      <v>2</v>
    </spb>
    <spb s="14">
      <v>km quadrati</v>
      <v>2022</v>
    </spb>
    <spb s="0">
      <v xml:space="preserve">Wikipedia	</v>
      <v xml:space="preserve">Public domain	</v>
      <v xml:space="preserve">http://it.wikipedia.org/wiki/Humpolec	</v>
      <v xml:space="preserve">http://en.wikipedia.org/wiki/Public_domain	</v>
    </spb>
    <spb s="0">
      <v xml:space="preserve">Wikipedia	</v>
      <v xml:space="preserve">CC-BY-SA	</v>
      <v xml:space="preserve">http://en.wikipedia.org/wiki/Miami	</v>
      <v xml:space="preserve">http://creativecommons.org/licenses/by-sa/3.0/	</v>
    </spb>
    <spb s="0">
      <v xml:space="preserve">Wikipedia	Wikipedia	</v>
      <v xml:space="preserve">CC-BY-SA	CC-BY-SA	</v>
      <v xml:space="preserve">http://en.wikipedia.org/wiki/Miami	http://it.wikipedia.org/wiki/Miami	</v>
      <v xml:space="preserve">http://creativecommons.org/licenses/by-sa/3.0/	http://creativecommons.org/licenses/by-sa/3.0/	</v>
    </spb>
    <spb s="0">
      <v xml:space="preserve">Wikipedia	</v>
      <v xml:space="preserve">CC-BY-SA	</v>
      <v xml:space="preserve">http://it.wikipedia.org/wiki/Miami	</v>
      <v xml:space="preserve">http://creativecommons.org/licenses/by-sa/3.0/	</v>
    </spb>
    <spb s="0">
      <v xml:space="preserve">Wikipedia	Wikipedia	Wikipedia	</v>
      <v xml:space="preserve">CC-BY-SA	CC-BY-SA	CC-BY-SA	</v>
      <v xml:space="preserve">http://en.wikipedia.org/wiki/Miami	http://it.wikipedia.org/wiki/Miami	http://fr.wikipedia.org/wiki/Miami	</v>
      <v xml:space="preserve">http://creativecommons.org/licenses/by-sa/3.0/	http://creativecommons.org/licenses/by-sa/3.0/	http://creativecommons.org/licenses/by-sa/3.0/	</v>
    </spb>
    <spb s="0">
      <v xml:space="preserve">Wikipedia	Wikipedia	Tripadvisor	</v>
      <v xml:space="preserve">CC-BY-SA	CC-BY-SA		</v>
      <v xml:space="preserve">http://en.wikipedia.org/wiki/Miami	http://it.wikipedia.org/wiki/Miami	http://www.tripadvisor.se/Tourism-g34438-m17457-Miami_Florida-Vacations.html	</v>
      <v xml:space="preserve">http://creativecommons.org/licenses/by-sa/3.0/	http://creativecommons.org/licenses/by-sa/3.0/		</v>
    </spb>
    <spb s="11">
      <v>137</v>
      <v>138</v>
      <v>138</v>
      <v>139</v>
      <v>137</v>
      <v>138</v>
      <v>140</v>
      <v>141</v>
    </spb>
    <spb s="0">
      <v xml:space="preserve">Wikipedia	</v>
      <v xml:space="preserve">Public domain	</v>
      <v xml:space="preserve">http://it.wikipedia.org/wiki/Miami	</v>
      <v xml:space="preserve">http://en.wikipedia.org/wiki/Public_domain	</v>
    </spb>
    <spb s="0">
      <v xml:space="preserve">Wikipedia	Wikipedia	</v>
      <v xml:space="preserve">CC-BY-SA	CC-BY-SA	</v>
      <v xml:space="preserve">http://en.wikipedia.org/wiki/Wolverhampton	http://es.wikipedia.org/wiki/Wolverhampton	</v>
      <v xml:space="preserve">http://creativecommons.org/licenses/by-sa/3.0/	http://creativecommons.org/licenses/by-sa/3.0/	</v>
    </spb>
    <spb s="0">
      <v xml:space="preserve">Wikipedia	Wikipedia	</v>
      <v xml:space="preserve">CC-BY-SA	CC-BY-SA	</v>
      <v xml:space="preserve">http://en.wikipedia.org/wiki/Wolverhampton	http://it.wikipedia.org/wiki/Wolverhampton	</v>
      <v xml:space="preserve">http://creativecommons.org/licenses/by-sa/3.0/	http://creativecommons.org/licenses/by-sa/3.0/	</v>
    </spb>
    <spb s="0">
      <v xml:space="preserve">Wikipedia	</v>
      <v xml:space="preserve">CC-BY-SA	</v>
      <v xml:space="preserve">http://it.wikipedia.org/wiki/Wolverhampton	</v>
      <v xml:space="preserve">http://creativecommons.org/licenses/by-sa/3.0/	</v>
    </spb>
    <spb s="0">
      <v xml:space="preserve">Wikipedia	</v>
      <v xml:space="preserve">CC-BY-SA	</v>
      <v xml:space="preserve">http://en.wikipedia.org/wiki/Wolverhampton	</v>
      <v xml:space="preserve">http://creativecommons.org/licenses/by-sa/3.0/	</v>
    </spb>
    <spb s="0">
      <v xml:space="preserve">Wikipedia	Wikipedia	Wikipedia	</v>
      <v xml:space="preserve">CC-BY-SA	CC-BY-SA	CC-BY-SA	</v>
      <v xml:space="preserve">http://en.wikipedia.org/wiki/Wolverhampton	http://it.wikipedia.org/wiki/Wolverhampton	http://es.wikipedia.org/wiki/Wolverhampton	</v>
      <v xml:space="preserve">http://creativecommons.org/licenses/by-sa/3.0/	http://creativecommons.org/licenses/by-sa/3.0/	http://creativecommons.org/licenses/by-sa/3.0/	</v>
    </spb>
    <spb s="0">
      <v xml:space="preserve">Wikipedia	Wikipedia	Tripadvisor	</v>
      <v xml:space="preserve">CC-BY-SA	CC-BY-SA		</v>
      <v xml:space="preserve">http://en.wikipedia.org/wiki/Wolverhampton	http://it.wikipedia.org/wiki/Wolverhampton	http://www.tripadvisor.jp/Tourism-g190762-m17457-Wolverhampton_West_Midlands_England-Vacations.html	</v>
      <v xml:space="preserve">http://creativecommons.org/licenses/by-sa/3.0/	http://creativecommons.org/licenses/by-sa/3.0/		</v>
    </spb>
    <spb s="11">
      <v>144</v>
      <v>145</v>
      <v>145</v>
      <v>146</v>
      <v>147</v>
      <v>145</v>
      <v>148</v>
      <v>149</v>
    </spb>
    <spb s="14">
      <v>km quadrati</v>
      <v>2019</v>
    </spb>
    <spb s="0">
      <v xml:space="preserve">Wikipedia	</v>
      <v xml:space="preserve">CC BY-SA 3.0	</v>
      <v xml:space="preserve">http://it.wikipedia.org/wiki/Wolverhampton	</v>
      <v xml:space="preserve">https://creativecommons.org/licenses/by-sa/3.0	</v>
    </spb>
    <spb s="0">
      <v xml:space="preserve">Wikipedia	</v>
      <v xml:space="preserve">CC-BY-SA	</v>
      <v xml:space="preserve">http://en.wikipedia.org/wiki/Atlantic_City,_New_Jersey	</v>
      <v xml:space="preserve">http://creativecommons.org/licenses/by-sa/3.0/	</v>
    </spb>
    <spb s="0">
      <v xml:space="preserve">Wikipedia	Wikipedia	</v>
      <v xml:space="preserve">CC-BY-SA	CC-BY-SA	</v>
      <v xml:space="preserve">http://en.wikipedia.org/wiki/Atlantic_City,_New_Jersey	http://it.wikipedia.org/wiki/Atlantic_City	</v>
      <v xml:space="preserve">http://creativecommons.org/licenses/by-sa/3.0/	http://creativecommons.org/licenses/by-sa/3.0/	</v>
    </spb>
    <spb s="0">
      <v xml:space="preserve">Wikipedia	</v>
      <v xml:space="preserve">CC-BY-SA	</v>
      <v xml:space="preserve">http://it.wikipedia.org/wiki/Atlantic_City	</v>
      <v xml:space="preserve">http://creativecommons.org/licenses/by-sa/3.0/	</v>
    </spb>
    <spb s="0">
      <v xml:space="preserve">Wikipedia	Wikipedia	Tripadvisor	</v>
      <v xml:space="preserve">CC-BY-SA	CC-BY-SA		</v>
      <v xml:space="preserve">http://en.wikipedia.org/wiki/Atlantic_City,_New_Jersey	http://it.wikipedia.org/wiki/Atlantic_City	http://www.tripadvisor.se/Tourism-g29750-m17457-Atlantic_City_New_Jersey-Vacations.html	</v>
      <v xml:space="preserve">http://creativecommons.org/licenses/by-sa/3.0/	http://creativecommons.org/licenses/by-sa/3.0/		</v>
    </spb>
    <spb s="11">
      <v>153</v>
      <v>154</v>
      <v>154</v>
      <v>155</v>
      <v>153</v>
      <v>154</v>
      <v>154</v>
      <v>156</v>
    </spb>
    <spb s="0">
      <v xml:space="preserve">Wikipedia	</v>
      <v xml:space="preserve">CC BY 2.0	</v>
      <v xml:space="preserve">http://de.wikipedia.org/wiki/Atlantic_City_(New_Jersey)	</v>
      <v xml:space="preserve">https://creativecommons.org/licenses/by/2.0	</v>
    </spb>
    <spb s="0">
      <v xml:space="preserve">Wikipedia	</v>
      <v xml:space="preserve">CC-BY-SA	</v>
      <v xml:space="preserve">http://en.wikipedia.org/wiki/Madrid	</v>
      <v xml:space="preserve">http://creativecommons.org/licenses/by-sa/3.0/	</v>
    </spb>
    <spb s="0">
      <v xml:space="preserve">Wikipedia	Wikipedia	</v>
      <v xml:space="preserve">CC-BY-SA	CC-BY-SA	</v>
      <v xml:space="preserve">http://en.wikipedia.org/wiki/Madrid	http://it.wikipedia.org/wiki/Madrid	</v>
      <v xml:space="preserve">http://creativecommons.org/licenses/by-sa/3.0/	http://creativecommons.org/licenses/by-sa/3.0/	</v>
    </spb>
    <spb s="0">
      <v xml:space="preserve">Wikipedia	</v>
      <v xml:space="preserve">CC-BY-SA	</v>
      <v xml:space="preserve">http://it.wikipedia.org/wiki/Madrid	</v>
      <v xml:space="preserve">http://creativecommons.org/licenses/by-sa/3.0/	</v>
    </spb>
    <spb s="0">
      <v xml:space="preserve">Wikipedia	Wikipedia	Tripadvisor	</v>
      <v xml:space="preserve">CC-BY-SA	CC-BY-SA		</v>
      <v xml:space="preserve">http://en.wikipedia.org/wiki/Madrid	http://it.wikipedia.org/wiki/Madrid	http://www.tripadvisor.se/Tourism-g187514-m17457-Madrid-Vacations.html	</v>
      <v xml:space="preserve">http://creativecommons.org/licenses/by-sa/3.0/	http://creativecommons.org/licenses/by-sa/3.0/		</v>
    </spb>
    <spb s="28">
      <v>159</v>
      <v>160</v>
      <v>160</v>
      <v>161</v>
      <v>159</v>
      <v>162</v>
      <v>160</v>
    </spb>
    <spb s="14">
      <v>km quadrati</v>
      <v>2012</v>
    </spb>
    <spb s="0">
      <v xml:space="preserve">Wikipedia	</v>
      <v xml:space="preserve">CC-BY-SA-3.0	</v>
      <v xml:space="preserve">http://it.wikipedia.org/wiki/Madrid	</v>
      <v xml:space="preserve">http://creativecommons.org/licenses/by-sa/3.0/	</v>
    </spb>
    <spb s="0">
      <v xml:space="preserve">Wikipedia	</v>
      <v xml:space="preserve">CC-BY-SA	</v>
      <v xml:space="preserve">http://en.wikipedia.org/wiki/Waterville,_Maine	</v>
      <v xml:space="preserve">http://creativecommons.org/licenses/by-sa/3.0/	</v>
    </spb>
    <spb s="0">
      <v xml:space="preserve">Wikipedia	Wikipedia	</v>
      <v xml:space="preserve">CC-BY-SA	CC-BY-SA	</v>
      <v xml:space="preserve">http://en.wikipedia.org/wiki/Waterville,_Maine	http://it.wikipedia.org/wiki/Waterville_(Maine)	</v>
      <v xml:space="preserve">http://creativecommons.org/licenses/by-sa/3.0/	http://creativecommons.org/licenses/by-sa/3.0/	</v>
    </spb>
    <spb s="0">
      <v xml:space="preserve">Wikipedia	</v>
      <v xml:space="preserve">CC-BY-SA	</v>
      <v xml:space="preserve">http://it.wikipedia.org/wiki/Waterville_(Maine)	</v>
      <v xml:space="preserve">http://creativecommons.org/licenses/by-sa/3.0/	</v>
    </spb>
    <spb s="0">
      <v xml:space="preserve">Wikipedia	Wikipedia	Tripadvisor	US Census	</v>
      <v xml:space="preserve">CC-BY-SA	CC-BY-SA			</v>
      <v xml:space="preserve">http://en.wikipedia.org/wiki/Waterville,_Maine	http://it.wikipedia.org/wiki/Waterville_(Maine)	http://www.tripadvisor.jp/Tourism-g40947-m17457-Waterville_Maine-Vacations.html	http://www.census.gov/quickfacts/table/PST045215/2380740	</v>
      <v xml:space="preserve">http://creativecommons.org/licenses/by-sa/3.0/	http://creativecommons.org/licenses/by-sa/3.0/			</v>
    </spb>
    <spb s="11">
      <v>166</v>
      <v>167</v>
      <v>167</v>
      <v>168</v>
      <v>166</v>
      <v>167</v>
      <v>167</v>
      <v>169</v>
    </spb>
    <spb s="0">
      <v xml:space="preserve">Wikipedia	</v>
      <v xml:space="preserve">Public domain	</v>
      <v xml:space="preserve">http://en.wikipedia.org/wiki/Waterville,_Maine	</v>
      <v xml:space="preserve">http://en.wikipedia.org/wiki/Public_domain	</v>
    </spb>
    <spb s="0">
      <v xml:space="preserve">Wikipedia	Wikipedia	Wikipedia	</v>
      <v xml:space="preserve">CC-BY-SA	CC-BY-SA	CC-BY-SA	</v>
      <v xml:space="preserve">http://en.wikipedia.org/wiki/Douala	http://de.wikipedia.org/wiki/Douala	http://es.wikipedia.org/wiki/Duala	</v>
      <v xml:space="preserve">http://creativecommons.org/licenses/by-sa/3.0/	http://creativecommons.org/licenses/by-sa/3.0/	http://creativecommons.org/licenses/by-sa/3.0/	</v>
    </spb>
    <spb s="0">
      <v xml:space="preserve">Wikipedia	Wikipedia	</v>
      <v xml:space="preserve">CC-BY-SA	CC-BY-SA	</v>
      <v xml:space="preserve">http://en.wikipedia.org/wiki/Douala	http://it.wikipedia.org/wiki/Douala	</v>
      <v xml:space="preserve">http://creativecommons.org/licenses/by-sa/3.0/	http://creativecommons.org/licenses/by-sa/3.0/	</v>
    </spb>
    <spb s="0">
      <v xml:space="preserve">Wikipedia	</v>
      <v xml:space="preserve">CC-BY-SA	</v>
      <v xml:space="preserve">http://it.wikipedia.org/wiki/Douala	</v>
      <v xml:space="preserve">http://creativecommons.org/licenses/by-sa/3.0/	</v>
    </spb>
    <spb s="0">
      <v xml:space="preserve">Wikipedia	</v>
      <v xml:space="preserve">CC-BY-SA	</v>
      <v xml:space="preserve">http://en.wikipedia.org/wiki/Douala	</v>
      <v xml:space="preserve">http://creativecommons.org/licenses/by-sa/3.0/	</v>
    </spb>
    <spb s="0">
      <v xml:space="preserve">Wikipedia	Wikipedia	Tripadvisor	</v>
      <v xml:space="preserve">CC-BY-SA	CC-BY-SA		</v>
      <v xml:space="preserve">http://en.wikipedia.org/wiki/Douala	http://it.wikipedia.org/wiki/Douala	http://www.tripadvisor.com/Tourism-g297392-m17457-Douala_Littoral_Region-Vacations.html	</v>
      <v xml:space="preserve">http://creativecommons.org/licenses/by-sa/3.0/	http://creativecommons.org/licenses/by-sa/3.0/		</v>
    </spb>
    <spb s="28">
      <v>172</v>
      <v>173</v>
      <v>173</v>
      <v>174</v>
      <v>175</v>
      <v>176</v>
      <v>173</v>
    </spb>
    <spb s="3">
      <v>10</v>
      <v>Name</v>
      <v>LearnMoreOnLink</v>
    </spb>
    <spb s="14">
      <v>km quadrati</v>
      <v>2015</v>
    </spb>
    <spb s="0">
      <v xml:space="preserve">Wikipedia	</v>
      <v xml:space="preserve">CC-BY-SA	</v>
      <v xml:space="preserve">http://en.wikipedia.org/wiki/Yaoundé	</v>
      <v xml:space="preserve">http://creativecommons.org/licenses/by-sa/3.0/	</v>
    </spb>
    <spb s="0">
      <v xml:space="preserve">Wikipedia	Wikipedia	</v>
      <v xml:space="preserve">CC-BY-SA	CC-BY-SA	</v>
      <v xml:space="preserve">http://it.wikipedia.org/wiki/Yaoundé	http://pl.wikipedia.org/wiki/Jaunde	</v>
      <v xml:space="preserve">http://creativecommons.org/licenses/by-sa/3.0/	http://creativecommons.org/licenses/by-sa/3.0/	</v>
    </spb>
    <spb s="0">
      <v xml:space="preserve">Wikipedia	</v>
      <v xml:space="preserve">CC-BY-SA	</v>
      <v xml:space="preserve">http://pl.wikipedia.org/wiki/Jaunde	</v>
      <v xml:space="preserve">http://creativecommons.org/licenses/by-sa/3.0/	</v>
    </spb>
    <spb s="0">
      <v xml:space="preserve">Wikipedia	</v>
      <v xml:space="preserve">CC-BY-SA	</v>
      <v xml:space="preserve">http://it.wikipedia.org/wiki/Yaoundé	</v>
      <v xml:space="preserve">http://creativecommons.org/licenses/by-sa/3.0/	</v>
    </spb>
    <spb s="0">
      <v xml:space="preserve">Wikipedia	Wikipedia	Tripadvisor	Wikipedia	</v>
      <v xml:space="preserve">CC-BY-SA	CC-BY-SA		CC-BY-SA	</v>
      <v xml:space="preserve">http://en.wikipedia.org/wiki/Yaoundé	http://it.wikipedia.org/wiki/Yaoundé	http://www.tripadvisor.jp/Tourism-g293773-m17457-Yaounde_Centre_Region-Vacations.html	http://pl.wikipedia.org/wiki/Jaunde	</v>
      <v xml:space="preserve">http://creativecommons.org/licenses/by-sa/3.0/	http://creativecommons.org/licenses/by-sa/3.0/		http://creativecommons.org/licenses/by-sa/3.0/	</v>
    </spb>
    <spb s="0">
      <v xml:space="preserve">Wikipedia	Wikipedia	</v>
      <v xml:space="preserve">CC-BY-SA	CC-BY-SA	</v>
      <v xml:space="preserve">http://en.wikipedia.org/wiki/Yaoundé	http://it.wikipedia.org/wiki/Yaoundé	</v>
      <v xml:space="preserve">http://creativecommons.org/licenses/by-sa/3.0/	http://creativecommons.org/licenses/by-sa/3.0/	</v>
    </spb>
    <spb s="17">
      <v>180</v>
      <v>181</v>
      <v>182</v>
      <v>181</v>
      <v>183</v>
      <v>182</v>
      <v>180</v>
      <v>184</v>
      <v>185</v>
    </spb>
    <spb s="0">
      <v xml:space="preserve">Wikipedia	</v>
      <v xml:space="preserve">CC-BY-SA	</v>
      <v xml:space="preserve">http://en.wikipedia.org/wiki/Ifẹ	</v>
      <v xml:space="preserve">http://creativecommons.org/licenses/by-sa/3.0/	</v>
    </spb>
    <spb s="0">
      <v xml:space="preserve">Wikipedia	</v>
      <v xml:space="preserve">CC-BY-SA	</v>
      <v xml:space="preserve">http://it.wikipedia.org/wiki/Ife_(Nigeria)	</v>
      <v xml:space="preserve">http://creativecommons.org/licenses/by-sa/3.0/	</v>
    </spb>
    <spb s="0">
      <v xml:space="preserve">Wikipedia	Wikipedia	Wikipedia	</v>
      <v xml:space="preserve">CC-BY-SA	CC-BY-SA	CC-BY-SA	</v>
      <v xml:space="preserve">http://en.wikipedia.org/wiki/Ifẹ	http://it.wikipedia.org/wiki/Ife_(Nigeria)	http://en.wikipedia.org/wiki/Ife	</v>
      <v xml:space="preserve">http://creativecommons.org/licenses/by-sa/3.0/	http://creativecommons.org/licenses/by-sa/3.0/	http://creativecommons.org/licenses/by-sa/3.0/	</v>
    </spb>
    <spb s="0">
      <v xml:space="preserve">Wikipedia	Wikipedia	Wikipedia	Wikipedia	</v>
      <v xml:space="preserve">CC-BY-SA	CC-BY-SA	CC-BY-SA	CC-BY-SA	</v>
      <v xml:space="preserve">http://en.wikipedia.org/wiki/Ifẹ	http://it.wikipedia.org/wiki/Ife_(Nigeria)	http://en.wikipedia.org/wiki/Ife	http://es.wikipedia.org/wiki/Ife	</v>
      <v xml:space="preserve">http://creativecommons.org/licenses/by-sa/3.0/	http://creativecommons.org/licenses/by-sa/3.0/	http://creativecommons.org/licenses/by-sa/3.0/	http://creativecommons.org/licenses/by-sa/3.0/	</v>
    </spb>
    <spb s="28">
      <v>187</v>
      <v>188</v>
      <v>188</v>
      <v>188</v>
      <v>187</v>
      <v>189</v>
      <v>190</v>
    </spb>
    <spb s="14">
      <v>km quadrati</v>
      <v>2006</v>
    </spb>
    <spb s="0">
      <v xml:space="preserve">Wikipedia	</v>
      <v xml:space="preserve">CC-BY-SA	</v>
      <v xml:space="preserve">http://en.wikipedia.org/wiki/Katowice	</v>
      <v xml:space="preserve">http://creativecommons.org/licenses/by-sa/3.0/	</v>
    </spb>
    <spb s="0">
      <v xml:space="preserve">Wikipedia	Wikipedia	</v>
      <v xml:space="preserve">CC-BY-SA	CC-BY-SA	</v>
      <v xml:space="preserve">http://en.wikipedia.org/wiki/Katowice	http://it.wikipedia.org/wiki/Katowice	</v>
      <v xml:space="preserve">http://creativecommons.org/licenses/by-sa/3.0/	http://creativecommons.org/licenses/by-sa/3.0/	</v>
    </spb>
    <spb s="0">
      <v xml:space="preserve">Wikipedia	</v>
      <v xml:space="preserve">CC-BY-SA	</v>
      <v xml:space="preserve">http://it.wikipedia.org/wiki/Katowice	</v>
      <v xml:space="preserve">http://creativecommons.org/licenses/by-sa/3.0/	</v>
    </spb>
    <spb s="0">
      <v xml:space="preserve">Wikipedia	Wikipedia	Wikipedia	</v>
      <v xml:space="preserve">CC-BY-SA	CC-BY-SA	CC-BY-SA	</v>
      <v xml:space="preserve">http://en.wikipedia.org/wiki/Katowice	http://it.wikipedia.org/wiki/Katowice	http://fr.wikipedia.org/wiki/Katowice	</v>
      <v xml:space="preserve">http://creativecommons.org/licenses/by-sa/3.0/	http://creativecommons.org/licenses/by-sa/3.0/	http://creativecommons.org/licenses/by-sa/3.0/	</v>
    </spb>
    <spb s="17">
      <v>193</v>
      <v>194</v>
      <v>193</v>
      <v>194</v>
      <v>195</v>
      <v>193</v>
      <v>193</v>
      <v>194</v>
      <v>196</v>
    </spb>
    <spb s="0">
      <v xml:space="preserve">Wikipedia	</v>
      <v xml:space="preserve">CC-BY-SA	</v>
      <v xml:space="preserve">http://en.wikipedia.org/wiki/Bardufoss	</v>
      <v xml:space="preserve">http://creativecommons.org/licenses/by-sa/3.0/	</v>
    </spb>
    <spb s="0">
      <v xml:space="preserve">Wikipedia	Wikipedia	</v>
      <v xml:space="preserve">CC-BY-SA	CC-BY-SA	</v>
      <v xml:space="preserve">http://en.wikipedia.org/wiki/Bardufoss	http://it.wikipedia.org/wiki/Bardufoss	</v>
      <v xml:space="preserve">http://creativecommons.org/licenses/by-sa/3.0/	http://creativecommons.org/licenses/by-sa/3.0/	</v>
    </spb>
    <spb s="0">
      <v xml:space="preserve">Wikipedia	</v>
      <v xml:space="preserve">CC-BY-SA	</v>
      <v xml:space="preserve">http://it.wikipedia.org/wiki/Bardufoss	</v>
      <v xml:space="preserve">http://creativecommons.org/licenses/by-sa/3.0/	</v>
    </spb>
    <spb s="31">
      <v>198</v>
      <v>199</v>
      <v>198</v>
      <v>199</v>
      <v>200</v>
      <v>198</v>
      <v>198</v>
      <v>199</v>
      <v>199</v>
      <v>199</v>
    </spb>
    <spb s="0">
      <v xml:space="preserve">Wikipedia	Wikipedia	</v>
      <v xml:space="preserve">CC-BY-SA	CC-BY-SA	</v>
      <v xml:space="preserve">http://en.wikipedia.org/wiki/Bad_Reichenhall	http://fr.wikipedia.org/wiki/Bad_Reichenhall	</v>
      <v xml:space="preserve">http://creativecommons.org/licenses/by-sa/3.0/	http://creativecommons.org/licenses/by-sa/3.0/	</v>
    </spb>
    <spb s="0">
      <v xml:space="preserve">Wikipedia	Wikipedia	</v>
      <v xml:space="preserve">CC-BY-SA	CC-BY-SA	</v>
      <v xml:space="preserve">http://en.wikipedia.org/wiki/Bad_Reichenhall	http://it.wikipedia.org/wiki/Bad_Reichenhall	</v>
      <v xml:space="preserve">http://creativecommons.org/licenses/by-sa/3.0/	http://creativecommons.org/licenses/by-sa/3.0/	</v>
    </spb>
    <spb s="0">
      <v xml:space="preserve">Wikipedia	</v>
      <v xml:space="preserve">CC-BY-SA	</v>
      <v xml:space="preserve">http://it.wikipedia.org/wiki/Bad_Reichenhall	</v>
      <v xml:space="preserve">http://creativecommons.org/licenses/by-sa/3.0/	</v>
    </spb>
    <spb s="0">
      <v xml:space="preserve">Wikipedia	</v>
      <v xml:space="preserve">CC-BY-SA	</v>
      <v xml:space="preserve">http://en.wikipedia.org/wiki/Bad_Reichenhall	</v>
      <v xml:space="preserve">http://creativecommons.org/licenses/by-sa/3.0/	</v>
    </spb>
    <spb s="0">
      <v xml:space="preserve">Wikipedia	Wikipedia	Wikipedia	</v>
      <v xml:space="preserve">CC-BY-SA	CC-BY-SA	CC-BY-SA	</v>
      <v xml:space="preserve">http://en.wikipedia.org/wiki/Bad_Reichenhall	http://it.wikipedia.org/wiki/Bad_Reichenhall	http://fr.wikipedia.org/wiki/Bad_Reichenhall	</v>
      <v xml:space="preserve">http://creativecommons.org/licenses/by-sa/3.0/	http://creativecommons.org/licenses/by-sa/3.0/	http://creativecommons.org/licenses/by-sa/3.0/	</v>
    </spb>
    <spb s="0">
      <v xml:space="preserve">Wikipedia	Wikipedia	Wikipedia	</v>
      <v xml:space="preserve">CC-BY-SA	CC-BY-SA	CC-BY-SA	</v>
      <v xml:space="preserve">http://en.wikipedia.org/wiki/Bad_Reichenhall	http://it.wikipedia.org/wiki/Bad_Reichenhall	http://es.wikipedia.org/wiki/Bad_Reichenhall	</v>
      <v xml:space="preserve">http://creativecommons.org/licenses/by-sa/3.0/	http://creativecommons.org/licenses/by-sa/3.0/	http://creativecommons.org/licenses/by-sa/3.0/	</v>
    </spb>
    <spb s="31">
      <v>202</v>
      <v>203</v>
      <v>203</v>
      <v>203</v>
      <v>204</v>
      <v>203</v>
      <v>205</v>
      <v>203</v>
      <v>206</v>
      <v>207</v>
    </spb>
    <spb s="0">
      <v xml:space="preserve">Wikipedia	</v>
      <v xml:space="preserve">CC-BY-SA-3.0	</v>
      <v xml:space="preserve">http://tr.wikipedia.org/wiki/Bad_Reichenhall	</v>
      <v xml:space="preserve">http://creativecommons.org/licenses/by-sa/3.0/	</v>
    </spb>
    <spb s="0">
      <v xml:space="preserve">Wikipedia	Wikipedia	</v>
      <v xml:space="preserve">CC-BY-SA	CC-BY-SA	</v>
      <v xml:space="preserve">http://en.wikipedia.org/wiki/Nakhon_Ratchasima	http://de.wikipedia.org/wiki/Nakhon_Ratchasima	</v>
      <v xml:space="preserve">http://creativecommons.org/licenses/by-sa/3.0/	http://creativecommons.org/licenses/by-sa/3.0/	</v>
    </spb>
    <spb s="0">
      <v xml:space="preserve">Wikipedia	Wikipedia	</v>
      <v xml:space="preserve">CC-BY-SA	CC-BY-SA	</v>
      <v xml:space="preserve">http://en.wikipedia.org/wiki/Nakhon_Ratchasima	http://it.wikipedia.org/wiki/Nakhon_Ratchasima	</v>
      <v xml:space="preserve">http://creativecommons.org/licenses/by-sa/3.0/	http://creativecommons.org/licenses/by-sa/3.0/	</v>
    </spb>
    <spb s="0">
      <v xml:space="preserve">Wikipedia	</v>
      <v xml:space="preserve">CC-BY-SA	</v>
      <v xml:space="preserve">http://it.wikipedia.org/wiki/Nakhon_Ratchasima	</v>
      <v xml:space="preserve">http://creativecommons.org/licenses/by-sa/3.0/	</v>
    </spb>
    <spb s="0">
      <v xml:space="preserve">Wikipedia	</v>
      <v xml:space="preserve">CC-BY-SA	</v>
      <v xml:space="preserve">http://en.wikipedia.org/wiki/Nakhon_Ratchasima	</v>
      <v xml:space="preserve">http://creativecommons.org/licenses/by-sa/3.0/	</v>
    </spb>
    <spb s="0">
      <v xml:space="preserve">Wikipedia	Wikipedia	Tripadvisor	</v>
      <v xml:space="preserve">CC-BY-SA	CC-BY-SA		</v>
      <v xml:space="preserve">http://en.wikipedia.org/wiki/Nakhon_Ratchasima	http://it.wikipedia.org/wiki/Nakhon_Ratchasima	http://www.tripadvisor.ru/Tourism-g469414-m17457-Nakhon_Ratchasima_Nakhon_Ratchasima_Province-Vacations.html	</v>
      <v xml:space="preserve">http://creativecommons.org/licenses/by-sa/3.0/	http://creativecommons.org/licenses/by-sa/3.0/		</v>
    </spb>
    <spb s="0">
      <v xml:space="preserve">Wikipedia	Wikipedia	Wikipedia	</v>
      <v xml:space="preserve">CC-BY-SA	CC-BY-SA	CC-BY-SA	</v>
      <v xml:space="preserve">http://en.wikipedia.org/wiki/Nakhon_Ratchasima	http://it.wikipedia.org/wiki/Nakhon_Ratchasima	http://fr.wikipedia.org/wiki/Nakhon_Ratchasima	</v>
      <v xml:space="preserve">http://creativecommons.org/licenses/by-sa/3.0/	http://creativecommons.org/licenses/by-sa/3.0/	http://creativecommons.org/licenses/by-sa/3.0/	</v>
    </spb>
    <spb s="28">
      <v>210</v>
      <v>211</v>
      <v>211</v>
      <v>212</v>
      <v>213</v>
      <v>214</v>
      <v>215</v>
    </spb>
    <spb s="0">
      <v xml:space="preserve">Wikipedia	</v>
      <v xml:space="preserve">CC BY 3.0	</v>
      <v xml:space="preserve">http://fr.wikipedia.org/wiki/Nakhon_Ratchasima	</v>
      <v xml:space="preserve">https://creativecommons.org/licenses/by/3.0	</v>
    </spb>
    <spb s="0">
      <v xml:space="preserve">Wikipedia	</v>
      <v xml:space="preserve">CC-BY-SA	</v>
      <v xml:space="preserve">http://en.wikipedia.org/wiki/Konya	</v>
      <v xml:space="preserve">http://creativecommons.org/licenses/by-sa/3.0/	</v>
    </spb>
    <spb s="0">
      <v xml:space="preserve">Wikipedia	Wikipedia	</v>
      <v xml:space="preserve">CC-BY-SA	CC-BY-SA	</v>
      <v xml:space="preserve">http://en.wikipedia.org/wiki/Konya	http://it.wikipedia.org/wiki/Konya	</v>
      <v xml:space="preserve">http://creativecommons.org/licenses/by-sa/3.0/	http://creativecommons.org/licenses/by-sa/3.0/	</v>
    </spb>
    <spb s="0">
      <v xml:space="preserve">Wikipedia	</v>
      <v xml:space="preserve">CC-BY-SA	</v>
      <v xml:space="preserve">http://it.wikipedia.org/wiki/Konya	</v>
      <v xml:space="preserve">http://creativecommons.org/licenses/by-sa/3.0/	</v>
    </spb>
    <spb s="0">
      <v xml:space="preserve">Wikipedia	Wikipedia	Tripadvisor	</v>
      <v xml:space="preserve">CC-BY-SA	CC-BY-SA		</v>
      <v xml:space="preserve">http://en.wikipedia.org/wiki/Konya	http://it.wikipedia.org/wiki/Konya	http://www.tripadvisor.ru/Tourism-g298014-m17457-Konya-Vacations.html	</v>
      <v xml:space="preserve">http://creativecommons.org/licenses/by-sa/3.0/	http://creativecommons.org/licenses/by-sa/3.0/		</v>
    </spb>
    <spb s="0">
      <v xml:space="preserve">Wikipedia	Wikipedia	Wikipedia	</v>
      <v xml:space="preserve">CC-BY-SA	CC-BY-SA	CC-BY-SA	</v>
      <v xml:space="preserve">http://en.wikipedia.org/wiki/Konya	http://it.wikipedia.org/wiki/Konya	http://es.wikipedia.org/wiki/Konya	</v>
      <v xml:space="preserve">http://creativecommons.org/licenses/by-sa/3.0/	http://creativecommons.org/licenses/by-sa/3.0/	http://creativecommons.org/licenses/by-sa/3.0/	</v>
    </spb>
    <spb s="17">
      <v>218</v>
      <v>219</v>
      <v>218</v>
      <v>219</v>
      <v>220</v>
      <v>218</v>
      <v>218</v>
      <v>221</v>
      <v>222</v>
    </spb>
    <spb s="3">
      <v>11</v>
      <v>Name</v>
      <v>LearnMoreOnLink</v>
    </spb>
    <spb s="0">
      <v xml:space="preserve">Wikipedia	</v>
      <v xml:space="preserve">Public domain	</v>
      <v xml:space="preserve">http://it.wikipedia.org/wiki/Konya	</v>
      <v xml:space="preserve">http://en.wikipedia.org/wiki/Public_domain	</v>
    </spb>
    <spb s="0">
      <v xml:space="preserve">Wikipedia	Wikipedia	Wikipedia	Wikipedia	</v>
      <v xml:space="preserve">CC-BY-SA	CC-BY-SA	CC-BY-SA	CC-BY-SA	</v>
      <v xml:space="preserve">http://en.wikipedia.org/wiki/Foggia	http://de.wikipedia.org/wiki/Foggia	http://es.wikipedia.org/wiki/Foggia	http://fr.wikipedia.org/wiki/Foggia	</v>
      <v xml:space="preserve">http://creativecommons.org/licenses/by-sa/3.0/	http://creativecommons.org/licenses/by-sa/3.0/	http://creativecommons.org/licenses/by-sa/3.0/	http://creativecommons.org/licenses/by-sa/3.0/	</v>
    </spb>
    <spb s="0">
      <v xml:space="preserve">Wikipedia	Wikipedia	</v>
      <v xml:space="preserve">CC-BY-SA	CC-BY-SA	</v>
      <v xml:space="preserve">http://en.wikipedia.org/wiki/Foggia	http://it.wikipedia.org/wiki/Foggia	</v>
      <v xml:space="preserve">http://creativecommons.org/licenses/by-sa/3.0/	http://creativecommons.org/licenses/by-sa/3.0/	</v>
    </spb>
    <spb s="0">
      <v xml:space="preserve">Wikipedia	</v>
      <v xml:space="preserve">CC-BY-SA	</v>
      <v xml:space="preserve">http://it.wikipedia.org/wiki/Foggia	</v>
      <v xml:space="preserve">http://creativecommons.org/licenses/by-sa/3.0/	</v>
    </spb>
    <spb s="0">
      <v xml:space="preserve">Wikipedia	</v>
      <v xml:space="preserve">CC-BY-SA	</v>
      <v xml:space="preserve">http://en.wikipedia.org/wiki/Foggia	</v>
      <v xml:space="preserve">http://creativecommons.org/licenses/by-sa/3.0/	</v>
    </spb>
    <spb s="0">
      <v xml:space="preserve">Wikipedia	Wikipedia	Wikipedia	</v>
      <v xml:space="preserve">CC-BY-SA	CC-BY-SA	CC-BY-SA	</v>
      <v xml:space="preserve">http://en.wikipedia.org/wiki/Foggia	http://it.wikipedia.org/wiki/Foggia	http://es.wikipedia.org/wiki/Foggia	</v>
      <v xml:space="preserve">http://creativecommons.org/licenses/by-sa/3.0/	http://creativecommons.org/licenses/by-sa/3.0/	http://creativecommons.org/licenses/by-sa/3.0/	</v>
    </spb>
    <spb s="28">
      <v>226</v>
      <v>227</v>
      <v>227</v>
      <v>228</v>
      <v>229</v>
      <v>227</v>
      <v>230</v>
    </spb>
    <spb s="14">
      <v>km quadrati</v>
      <v>2013</v>
    </spb>
    <spb s="0">
      <v xml:space="preserve">Wikipedia	Wikipedia	</v>
      <v xml:space="preserve">CC-BY-SA	CC-BY-SA	</v>
      <v xml:space="preserve">http://en.wikipedia.org/wiki/Abadan,_Iran	http://it.wikipedia.org/wiki/Abadan	</v>
      <v xml:space="preserve">http://creativecommons.org/licenses/by-sa/3.0/	http://creativecommons.org/licenses/by-sa/3.0/	</v>
    </spb>
    <spb s="0">
      <v xml:space="preserve">Wikipedia	</v>
      <v xml:space="preserve">CC-BY-SA	</v>
      <v xml:space="preserve">http://it.wikipedia.org/wiki/Abadan	</v>
      <v xml:space="preserve">http://creativecommons.org/licenses/by-sa/3.0/	</v>
    </spb>
    <spb s="0">
      <v xml:space="preserve">Wikipedia	</v>
      <v xml:space="preserve">CC-BY-SA	</v>
      <v xml:space="preserve">http://en.wikipedia.org/wiki/Abadan,_Iran	</v>
      <v xml:space="preserve">http://creativecommons.org/licenses/by-sa/3.0/	</v>
    </spb>
    <spb s="0">
      <v xml:space="preserve">Wikipedia	Wikipedia	Wikipedia	</v>
      <v xml:space="preserve">CC-BY-SA	CC-BY-SA	CC-BY-SA	</v>
      <v xml:space="preserve">http://en.wikipedia.org/wiki/Abadan,_Iran	http://it.wikipedia.org/wiki/Abadan	http://es.wikipedia.org/wiki/Abadán	</v>
      <v xml:space="preserve">http://creativecommons.org/licenses/by-sa/3.0/	http://creativecommons.org/licenses/by-sa/3.0/	http://creativecommons.org/licenses/by-sa/3.0/	</v>
    </spb>
    <spb s="35">
      <v>233</v>
      <v>233</v>
      <v>234</v>
      <v>235</v>
      <v>233</v>
      <v>236</v>
    </spb>
    <spb s="36">
      <v>Name</v>
      <v>Image</v>
      <v>Latitude</v>
      <v>UniqueName</v>
      <v>VDPID/VSID</v>
      <v>Description</v>
      <v>Longitude</v>
      <v>Population</v>
      <v>LearnMoreOnLink</v>
      <v>Country/region</v>
      <v>Admin Division 1 (State/province/other)</v>
    </spb>
    <spb s="3">
      <v>12</v>
      <v>Name</v>
      <v>LearnMoreOnLink</v>
    </spb>
    <spb s="37">
      <v>2016</v>
    </spb>
    <spb s="0">
      <v xml:space="preserve">Wikipedia	</v>
      <v xml:space="preserve">CC-BY-SA-3.0	</v>
      <v xml:space="preserve">http://es.wikipedia.org/wiki/Abadán	</v>
      <v xml:space="preserve">http://creativecommons.org/licenses/by-sa/3.0/	</v>
    </spb>
    <spb s="0">
      <v xml:space="preserve">Wikipedia	Wikipedia	Wikipedia	</v>
      <v xml:space="preserve">CC-BY-SA	CC-BY-SA	CC-BY-SA	</v>
      <v xml:space="preserve">http://en.wikipedia.org/wiki/Eindhoven	http://es.wikipedia.org/wiki/Eindhoven	http://fr.wikipedia.org/wiki/Eindhoven	</v>
      <v xml:space="preserve">http://creativecommons.org/licenses/by-sa/3.0/	http://creativecommons.org/licenses/by-sa/3.0/	http://creativecommons.org/licenses/by-sa/3.0/	</v>
    </spb>
    <spb s="0">
      <v xml:space="preserve">Wikipedia	Wikipedia	</v>
      <v xml:space="preserve">CC-BY-SA	CC-BY-SA	</v>
      <v xml:space="preserve">http://en.wikipedia.org/wiki/Eindhoven	http://it.wikipedia.org/wiki/Eindhoven	</v>
      <v xml:space="preserve">http://creativecommons.org/licenses/by-sa/3.0/	http://creativecommons.org/licenses/by-sa/3.0/	</v>
    </spb>
    <spb s="0">
      <v xml:space="preserve">Wikipedia	</v>
      <v xml:space="preserve">CC-BY-SA	</v>
      <v xml:space="preserve">http://it.wikipedia.org/wiki/Eindhoven	</v>
      <v xml:space="preserve">http://creativecommons.org/licenses/by-sa/3.0/	</v>
    </spb>
    <spb s="0">
      <v xml:space="preserve">Wikipedia	</v>
      <v xml:space="preserve">CC-BY-SA	</v>
      <v xml:space="preserve">http://en.wikipedia.org/wiki/Eindhoven	</v>
      <v xml:space="preserve">http://creativecommons.org/licenses/by-sa/3.0/	</v>
    </spb>
    <spb s="0">
      <v xml:space="preserve">Wikipedia	Wikipedia	Tripadvisor	</v>
      <v xml:space="preserve">CC-BY-SA	CC-BY-SA		</v>
      <v xml:space="preserve">http://en.wikipedia.org/wiki/Eindhoven	http://it.wikipedia.org/wiki/Eindhoven	http://www.tripadvisor.se/Tourism-g188582-m17457-Eindhoven_North_Brabant_Province-Vacations.html	</v>
      <v xml:space="preserve">http://creativecommons.org/licenses/by-sa/3.0/	http://creativecommons.org/licenses/by-sa/3.0/		</v>
    </spb>
    <spb s="28">
      <v>242</v>
      <v>243</v>
      <v>243</v>
      <v>244</v>
      <v>245</v>
      <v>246</v>
      <v>243</v>
    </spb>
    <spb s="14">
      <v>km quadrati</v>
      <v>2011</v>
    </spb>
    <spb s="0">
      <v xml:space="preserve">Wikipedia	</v>
      <v xml:space="preserve">Public domain	</v>
      <v xml:space="preserve">http://fr.wikipedia.org/wiki/Eindhoven	</v>
      <v xml:space="preserve">http://en.wikipedia.org/wiki/Public_domain	</v>
    </spb>
    <spb s="0">
      <v xml:space="preserve">Wikipedia	Wikipedia	Wikipedia	</v>
      <v xml:space="preserve">CC-BY-SA	CC-BY-SA	CC-BY-SA	</v>
      <v xml:space="preserve">http://en.wikipedia.org/wiki/Bridgeport,_Connecticut	http://de.wikipedia.org/wiki/Bridgeport_(Connecticut)	http://es.wikipedia.org/wiki/Bridgeport	</v>
      <v xml:space="preserve">http://creativecommons.org/licenses/by-sa/3.0/	http://creativecommons.org/licenses/by-sa/3.0/	http://creativecommons.org/licenses/by-sa/3.0/	</v>
    </spb>
    <spb s="0">
      <v xml:space="preserve">Wikipedia	Wikipedia	</v>
      <v xml:space="preserve">CC-BY-SA	CC-BY-SA	</v>
      <v xml:space="preserve">http://en.wikipedia.org/wiki/Bridgeport,_Connecticut	http://it.wikipedia.org/wiki/Bridgeport	</v>
      <v xml:space="preserve">http://creativecommons.org/licenses/by-sa/3.0/	http://creativecommons.org/licenses/by-sa/3.0/	</v>
    </spb>
    <spb s="0">
      <v xml:space="preserve">Wikipedia	</v>
      <v xml:space="preserve">CC-BY-SA	</v>
      <v xml:space="preserve">http://en.wikipedia.org/wiki/Bridgeport,_Connecticut	</v>
      <v xml:space="preserve">http://creativecommons.org/licenses/by-sa/3.0/	</v>
    </spb>
    <spb s="0">
      <v xml:space="preserve">Wikipedia	Wikipedia	Wikipedia	</v>
      <v xml:space="preserve">CC-BY-SA	CC-BY-SA	CC-BY-SA	</v>
      <v xml:space="preserve">http://en.wikipedia.org/wiki/Bridgeport,_Connecticut	http://it.wikipedia.org/wiki/Bridgeport	http://es.wikipedia.org/wiki/Bridgeport	</v>
      <v xml:space="preserve">http://creativecommons.org/licenses/by-sa/3.0/	http://creativecommons.org/licenses/by-sa/3.0/	http://creativecommons.org/licenses/by-sa/3.0/	</v>
    </spb>
    <spb s="0">
      <v xml:space="preserve">Wikipedia	Wikipedia	Tripadvisor	</v>
      <v xml:space="preserve">CC-BY-SA	CC-BY-SA		</v>
      <v xml:space="preserve">http://en.wikipedia.org/wiki/Bridgeport,_Connecticut	http://it.wikipedia.org/wiki/Bridgeport	http://www.tripadvisor.jp/Tourism-g33726-m17457-Bridgeport_Connecticut-Vacations.html	</v>
      <v xml:space="preserve">http://creativecommons.org/licenses/by-sa/3.0/	http://creativecommons.org/licenses/by-sa/3.0/		</v>
    </spb>
    <spb s="11">
      <v>250</v>
      <v>251</v>
      <v>251</v>
      <v>251</v>
      <v>252</v>
      <v>251</v>
      <v>253</v>
      <v>254</v>
    </spb>
    <spb s="0">
      <v xml:space="preserve">Wikipedia	</v>
      <v xml:space="preserve">CC-BY-SA-3.0	</v>
      <v xml:space="preserve">http://tr.wikipedia.org/wiki/Bridgeport,_Connecticut	</v>
      <v xml:space="preserve">http://creativecommons.org/licenses/by-sa/3.0/	</v>
    </spb>
    <spb s="0">
      <v xml:space="preserve">Wikipedia	Wikipedia	Wikipedia	</v>
      <v xml:space="preserve">CC-BY-SA	CC-BY-SA	CC-BY-SA	</v>
      <v xml:space="preserve">http://en.wikipedia.org/wiki/Burnaby	http://es.wikipedia.org/wiki/Burnaby	http://fr.wikipedia.org/wiki/Burnaby	</v>
      <v xml:space="preserve">http://creativecommons.org/licenses/by-sa/3.0/	http://creativecommons.org/licenses/by-sa/3.0/	http://creativecommons.org/licenses/by-sa/3.0/	</v>
    </spb>
    <spb s="0">
      <v xml:space="preserve">Wikipedia	Wikipedia	</v>
      <v xml:space="preserve">CC-BY-SA	CC-BY-SA	</v>
      <v xml:space="preserve">http://en.wikipedia.org/wiki/Burnaby	http://it.wikipedia.org/wiki/Burnaby	</v>
      <v xml:space="preserve">http://creativecommons.org/licenses/by-sa/3.0/	http://creativecommons.org/licenses/by-sa/3.0/	</v>
    </spb>
    <spb s="0">
      <v xml:space="preserve">Wikipedia	</v>
      <v xml:space="preserve">CC-BY-SA	</v>
      <v xml:space="preserve">http://it.wikipedia.org/wiki/Burnaby	</v>
      <v xml:space="preserve">http://creativecommons.org/licenses/by-sa/3.0/	</v>
    </spb>
    <spb s="0">
      <v xml:space="preserve">Wikipedia	</v>
      <v xml:space="preserve">CC-BY-SA	</v>
      <v xml:space="preserve">http://en.wikipedia.org/wiki/Burnaby	</v>
      <v xml:space="preserve">http://creativecommons.org/licenses/by-sa/3.0/	</v>
    </spb>
    <spb s="11">
      <v>257</v>
      <v>258</v>
      <v>258</v>
      <v>259</v>
      <v>260</v>
      <v>258</v>
      <v>260</v>
      <v>258</v>
    </spb>
    <spb s="14">
      <v>km quadrati</v>
      <v>2016</v>
    </spb>
    <spb s="0">
      <v xml:space="preserve">Wikipedia	</v>
      <v xml:space="preserve">CC BY-SA 3.0	</v>
      <v xml:space="preserve">http://de.wikipedia.org/wiki/Burnaby	</v>
      <v xml:space="preserve">https://creativecommons.org/licenses/by-sa/3.0	</v>
    </spb>
    <spb s="0">
      <v xml:space="preserve">Wikipedia	</v>
      <v xml:space="preserve">CC-BY-SA	</v>
      <v xml:space="preserve">http://en.wikipedia.org/wiki/Cocoa_Beach,_Florida	</v>
      <v xml:space="preserve">http://creativecommons.org/licenses/by-sa/3.0/	</v>
    </spb>
    <spb s="0">
      <v xml:space="preserve">Wikipedia	Wikipedia	</v>
      <v xml:space="preserve">CC-BY-SA	CC-BY-SA	</v>
      <v xml:space="preserve">http://en.wikipedia.org/wiki/Cocoa_Beach,_Florida	http://it.wikipedia.org/wiki/Cocoa_Beach	</v>
      <v xml:space="preserve">http://creativecommons.org/licenses/by-sa/3.0/	http://creativecommons.org/licenses/by-sa/3.0/	</v>
    </spb>
    <spb s="0">
      <v xml:space="preserve">Wikipedia	</v>
      <v xml:space="preserve">CC-BY-SA	</v>
      <v xml:space="preserve">http://it.wikipedia.org/wiki/Cocoa_Beach	</v>
      <v xml:space="preserve">http://creativecommons.org/licenses/by-sa/3.0/	</v>
    </spb>
    <spb s="0">
      <v xml:space="preserve">Wikipedia	Wikipedia	Tripadvisor	Facebook	</v>
      <v xml:space="preserve">CC-BY-SA	CC-BY-SA			</v>
      <v xml:space="preserve">http://en.wikipedia.org/wiki/Cocoa_Beach,_Florida	http://it.wikipedia.org/wiki/Cocoa_Beach	http://www.tripadvisor.se/Tourism-g34145-m17457-Cocoa_Beach_Florida-Vacations.html	https://www.facebook.com/CocoaBeachCityHall	</v>
      <v xml:space="preserve">http://creativecommons.org/licenses/by-sa/3.0/	http://creativecommons.org/licenses/by-sa/3.0/			</v>
    </spb>
    <spb s="31">
      <v>264</v>
      <v>265</v>
      <v>264</v>
      <v>265</v>
      <v>266</v>
      <v>264</v>
      <v>264</v>
      <v>265</v>
      <v>265</v>
      <v>267</v>
    </spb>
    <spb s="0">
      <v xml:space="preserve">data.worldbank.org	</v>
      <v xml:space="preserve">	</v>
      <v xml:space="preserve">http://data.worldbank.org/indicator/FP.CPI.TOTL	</v>
      <v xml:space="preserve">	</v>
    </spb>
    <spb s="0">
      <v xml:space="preserve">Wikipedia	Cia	travel.state.gov	</v>
      <v xml:space="preserve">CC-BY-SA			</v>
      <v xml:space="preserve">http://en.wikipedia.org/wiki/Singapore	https://www.cia.gov/library/publications/the-world-factbook/geos/sn.html?Transportation	https://travel.state.gov/content/travel/en/international-travel/International-Travel-Country-Information-Pages/Singapore.html	</v>
      <v xml:space="preserve">http://creativecommons.org/licenses/by-sa/3.0/			</v>
    </spb>
    <spb s="0">
      <v xml:space="preserve">Wikipedia	Wikipedia	</v>
      <v xml:space="preserve">CC-BY-SA	CC-BY-SA	</v>
      <v xml:space="preserve">http://en.wikipedia.org/wiki/Singapore	http://es.wikipedia.org/wiki/Singapur	</v>
      <v xml:space="preserve">http://creativecommons.org/licenses/by-sa/3.0/	http://creativecommons.org/licenses/by-sa/3.0/	</v>
    </spb>
    <spb s="0">
      <v xml:space="preserve">Wikipedia	Wikipedia	</v>
      <v xml:space="preserve">CC-BY-SA	CC-BY-SA	</v>
      <v xml:space="preserve">http://en.wikipedia.org/wiki/Singapore	http://it.wikipedia.org/wiki/Singapore	</v>
      <v xml:space="preserve">http://creativecommons.org/licenses/by-sa/3.0/	http://creativecommons.org/licenses/by-sa/3.0/	</v>
    </spb>
    <spb s="0">
      <v xml:space="preserve">Wikipedia	</v>
      <v xml:space="preserve">CC-BY-SA	</v>
      <v xml:space="preserve">http://it.wikipedia.org/wiki/Singapore	</v>
      <v xml:space="preserve">http://creativecommons.org/licenses/by-sa/3.0/	</v>
    </spb>
    <spb s="0">
      <v xml:space="preserve">data.worldbank.org	</v>
      <v xml:space="preserve">	</v>
      <v xml:space="preserve">http://data.worldbank.org/indicator/SP.POP.TOTL	</v>
      <v xml:space="preserve">	</v>
    </spb>
    <spb s="0">
      <v xml:space="preserve">Wikipedia	</v>
      <v xml:space="preserve">CC-BY-SA	</v>
      <v xml:space="preserve">http://en.wikipedia.org/wiki/Singapore	</v>
      <v xml:space="preserve">http://creativecommons.org/licenses/by-sa/3.0/	</v>
    </spb>
    <spb s="0">
      <v xml:space="preserve">Wikipedia	travel.state.gov	</v>
      <v xml:space="preserve">CC-BY-SA		</v>
      <v xml:space="preserve">http://en.wikipedia.org/wiki/Singapore	https://travel.state.gov/content/travel/en/international-travel/International-Travel-Country-Information-Pages/Singapore.html	</v>
      <v xml:space="preserve">http://creativecommons.org/licenses/by-sa/3.0/		</v>
    </spb>
    <spb s="0">
      <v xml:space="preserve">data.worldbank.org	</v>
      <v xml:space="preserve">	</v>
      <v xml:space="preserve">http://data.worldbank.org/indicator/SH.MED.PHYS.ZS	</v>
      <v xml:space="preserve">	</v>
    </spb>
    <spb s="0">
      <v xml:space="preserve">Cia	</v>
      <v xml:space="preserve">	</v>
      <v xml:space="preserve">https://www.cia.gov/library/publications/the-world-factbook/geos/sn.html?Transportation	</v>
      <v xml:space="preserve">	</v>
    </spb>
    <spb s="0">
      <v xml:space="preserve">data.worldbank.org	</v>
      <v xml:space="preserve">	</v>
      <v xml:space="preserve">http://data.worldbank.org/indicator/SP.DYN.CBRT.IN	</v>
      <v xml:space="preserve">	</v>
    </spb>
    <spb s="0">
      <v xml:space="preserve">data.worldbank.org	</v>
      <v xml:space="preserve">	</v>
      <v xml:space="preserve">http://data.worldbank.org/indicator/SP.URB.TOTL	</v>
      <v xml:space="preserve">	</v>
    </spb>
    <spb s="0">
      <v xml:space="preserve">data.worldbank.org	</v>
      <v xml:space="preserve">	</v>
      <v xml:space="preserve">http://data.worldbank.org/indicator/SP.DYN.TFRT.IN	</v>
      <v xml:space="preserve">	</v>
    </spb>
    <spb s="0">
      <v xml:space="preserve">data.worldbank.org	</v>
      <v xml:space="preserve">	</v>
      <v xml:space="preserve">http://data.worldbank.org/indicator/SP.DYN.LE00.IN	</v>
      <v xml:space="preserve">	</v>
    </spb>
    <spb s="0">
      <v xml:space="preserve">data.worldbank.org	</v>
      <v xml:space="preserve">	</v>
      <v xml:space="preserve">http://data.worldbank.org/indicator/SP.DYN.IMRT.IN	</v>
      <v xml:space="preserve">	</v>
    </spb>
    <spb s="0">
      <v xml:space="preserve">Wikipedia	Cia	</v>
      <v xml:space="preserve">CC-BY-SA		</v>
      <v xml:space="preserve">http://en.wikipedia.org/wiki/Singapore	https://www.cia.gov/library/publications/the-world-factbook/geos/sn.html?Transportation	</v>
      <v xml:space="preserve">http://creativecommons.org/licenses/by-sa/3.0/		</v>
    </spb>
    <spb s="0">
      <v xml:space="preserve">data.worldbank.org	</v>
      <v xml:space="preserve">	</v>
      <v xml:space="preserve">http://data.worldbank.org/indicator/EG.USE.ELEC.KH.PC	</v>
      <v xml:space="preserve">	</v>
    </spb>
    <spb s="0">
      <v xml:space="preserve">data.worldbank.org	</v>
      <v xml:space="preserve">	</v>
      <v xml:space="preserve">http://data.worldbank.org/indicator/MS.MIL.TOTL.P1	</v>
      <v xml:space="preserve">	</v>
    </spb>
    <spb s="0">
      <v xml:space="preserve">data.worldbank.org	</v>
      <v xml:space="preserve">	</v>
      <v xml:space="preserve">http://data.worldbank.org/indicator/SH.STA.MMRT	</v>
      <v xml:space="preserve">	</v>
    </spb>
    <spb s="0">
      <v xml:space="preserve">data.worldbank.org	</v>
      <v xml:space="preserve">	</v>
      <v xml:space="preserve">http://data.worldbank.org/indicator/EN.ATM.CO2E.KT	</v>
      <v xml:space="preserve">	</v>
    </spb>
    <spb s="0">
      <v xml:space="preserve">data.worldbank.org	</v>
      <v xml:space="preserve">	</v>
      <v xml:space="preserve">http://data.worldbank.org/indicator/SL.TLF.CACT.ZS	</v>
      <v xml:space="preserve">	</v>
    </spb>
    <spb s="38">
      <v>269</v>
      <v>270</v>
      <v>271</v>
      <v>272</v>
      <v>272</v>
      <v>273</v>
      <v>274</v>
      <v>275</v>
      <v>275</v>
      <v>272</v>
      <v>276</v>
      <v>277</v>
      <v>278</v>
      <v>279</v>
      <v>280</v>
      <v>281</v>
      <v>282</v>
      <v>278</v>
      <v>283</v>
      <v>284</v>
      <v>270</v>
      <v>278</v>
      <v>278</v>
      <v>278</v>
      <v>278</v>
      <v>285</v>
      <v>286</v>
      <v>287</v>
      <v>288</v>
      <v>278</v>
      <v>278</v>
      <v>270</v>
      <v>289</v>
      <v>278</v>
      <v>278</v>
    </spb>
    <spb s="39">
      <v>CPI</v>
      <v>GDP</v>
      <v>Area</v>
      <v>Name</v>
      <v>Image</v>
      <v>UniqueName</v>
      <v>VDPID/VSID</v>
      <v>Description</v>
      <v>Population</v>
      <v>Abbreviation</v>
      <v>Currency code</v>
      <v>National anthem</v>
      <v>Official name</v>
      <v>LearnMoreOnLink</v>
      <v>Physicians per thousand</v>
      <v>Forested area (%)</v>
      <v>Birth rate</v>
      <v>Urban population</v>
      <v>Fertility rate</v>
      <v>Life expectancy</v>
      <v>Tax revenue (%)</v>
      <v>Infant mortality</v>
      <v>Calling code</v>
      <v>Gasoline price</v>
      <v>Agricultural land (%)</v>
      <v>Total tax rate</v>
      <v>Unemployment rate</v>
      <v>CPI Change (%)</v>
      <v>Electric power consumption</v>
      <v>Armed forces size</v>
      <v>Maternal mortality ratio</v>
      <v>Carbon dioxide emissions</v>
      <v>Fossil fuel energy consumption</v>
      <v>Gross primary education enrollment (%)</v>
      <v>Market cap of listed companies</v>
      <v>Population: Labor force participation (%)</v>
      <v>Gross tertiary education enrollment (%)</v>
      <v>Out of pocket health expenditure (%)</v>
    </spb>
    <spb s="3">
      <v>13</v>
      <v>Name</v>
      <v>LearnMoreOnLink</v>
    </spb>
    <spb s="40">
      <v>2019</v>
      <v>2019</v>
      <v>km quadrati</v>
      <v>2019</v>
      <v>2016</v>
      <v>2016</v>
      <v>per mille (2018)</v>
      <v>2019</v>
      <v>2018</v>
      <v>anni (2018)</v>
      <v>2018</v>
      <v>per mille (2018)</v>
      <v>al litro (2016)</v>
      <v>2016</v>
      <v>2019</v>
      <v>2019</v>
      <v>2019</v>
      <v>kWh (2014)</v>
      <v>2017</v>
      <v>morti per 100.000 (2017)</v>
      <v>chiloton all'anno (2016)</v>
      <v>2014</v>
      <v>2017</v>
      <v>2019</v>
      <v>2019</v>
      <v>2017</v>
      <v>2015</v>
    </spb>
    <spb s="10">
      <v>10</v>
    </spb>
    <spb s="0">
      <v xml:space="preserve">Wikipedia	</v>
      <v xml:space="preserve">Public domain	</v>
      <v xml:space="preserve">http://en.wikipedia.org/wiki/Singapore	</v>
      <v xml:space="preserve">http://en.wikipedia.org/wiki/Public_domain	</v>
    </spb>
    <spb s="10">
      <v>11</v>
    </spb>
    <spb s="10">
      <v>12</v>
    </spb>
    <spb s="10">
      <v>13</v>
    </spb>
    <spb s="10">
      <v>14</v>
    </spb>
    <spb s="0">
      <v xml:space="preserve">Wikipedia	</v>
      <v xml:space="preserve">CC-BY-SA	</v>
      <v xml:space="preserve">http://en.wikipedia.org/wiki/Tehran	</v>
      <v xml:space="preserve">http://creativecommons.org/licenses/by-sa/3.0/	</v>
    </spb>
    <spb s="0">
      <v xml:space="preserve">Wikipedia	Wikipedia	</v>
      <v xml:space="preserve">CC-BY-SA	CC-BY-SA	</v>
      <v xml:space="preserve">http://en.wikipedia.org/wiki/Tehran	http://it.wikipedia.org/wiki/Teheran	</v>
      <v xml:space="preserve">http://creativecommons.org/licenses/by-sa/3.0/	http://creativecommons.org/licenses/by-sa/3.0/	</v>
    </spb>
    <spb s="0">
      <v xml:space="preserve">Wikipedia	</v>
      <v xml:space="preserve">CC-BY-SA	</v>
      <v xml:space="preserve">http://it.wikipedia.org/wiki/Teheran	</v>
      <v xml:space="preserve">http://creativecommons.org/licenses/by-sa/3.0/	</v>
    </spb>
    <spb s="0">
      <v xml:space="preserve">Wikipedia	Wikipedia	Tripadvisor	</v>
      <v xml:space="preserve">CC-BY-SA	CC-BY-SA		</v>
      <v xml:space="preserve">http://en.wikipedia.org/wiki/Tehran	http://it.wikipedia.org/wiki/Teheran	http://www.tripadvisor.ru/Tourism-g293999-m17457-Tehran_Tehran_Province-Vacations.html	</v>
      <v xml:space="preserve">http://creativecommons.org/licenses/by-sa/3.0/	http://creativecommons.org/licenses/by-sa/3.0/		</v>
    </spb>
    <spb s="28">
      <v>300</v>
      <v>301</v>
      <v>301</v>
      <v>302</v>
      <v>300</v>
      <v>303</v>
      <v>301</v>
    </spb>
  </spbData>
</supportingPropertyBags>
</file>

<file path=xl/richData/rdsupportingpropertybagstructure.xml><?xml version="1.0" encoding="utf-8"?>
<spbStructures xmlns="http://schemas.microsoft.com/office/spreadsheetml/2017/richdata2" count="41">
  <s>
    <k n="SourceText" t="s"/>
    <k n="LicenseText" t="s"/>
    <k n="SourceAddress" t="s"/>
    <k n="LicenseAddress" t="s"/>
  </s>
  <s>
    <k n="Area" t="spb"/>
    <k n="Nome" t="spb"/>
    <k n="UniqueName" t="spb"/>
    <k n="Descrizione" t="spb"/>
    <k n="Popolazione" t="spb"/>
    <k n="Abbreviazione" t="spb"/>
    <k n="Unità abitative" t="spb"/>
    <k n="Nuclei famigliari" t="spb"/>
    <k n="Affitto lordo medio" t="spb"/>
    <k n="La città più grande" t="spb"/>
    <k n="Concessioni edilizie" t="spb"/>
    <k n="Paese/area geografica" t="spb"/>
    <k n="Popolazione: bianco (%)" t="spb"/>
    <k n="Capitale/città principale" t="spb"/>
    <k n="Popolazione: asiatica (%)" t="spb"/>
    <k n="Popolazione: età over 65 (%)" t="spb"/>
    <k n="Reddito medio delle famiglie" t="spb"/>
    <k n="Persone per nucleo famigliare" t="spb"/>
    <k n="Popolazione: meno di 5 anni (%)" t="spb"/>
    <k n="Popolazione: due o più etnie (%)" t="spb"/>
    <k n="Variazione della popolazione (%)" t="spb"/>
    <k n="Popolazione: ispanico o latino (%)" t="spb"/>
    <k n="Popolazione: minori di 18 anni (%)" t="spb"/>
    <k n="Popolazione: laurea o superiore (%)" t="spb"/>
    <k n="Popolazione: nera o afroamericana (%)" t="spb"/>
    <k n="Popolazione: diplomata o superiore (%)" t="spb"/>
    <k n="Popolazione: in forza lavoro civile (%)" t="spb"/>
    <k n="Popolazione: persone con disabilità (%)" t="spb"/>
    <k n="Popolazione: persone nate all'estero (%)" t="spb"/>
    <k n="Popolazione: indiano americano e nativo d'Alaska (%)" t="spb"/>
    <k n="Valore medio, unità abitative occupate dai proprietari" t="spb"/>
    <k n="Popolazione: nativo hawaiano e altri isolani del Pacifico (%)" t="spb"/>
  </s>
  <s>
    <k n="Area" t="s"/>
    <k n="Nome" t="s"/>
    <k n="Immagine" t="s"/>
    <k n="UniqueName" t="s"/>
    <k n="VDPID/VSID" t="s"/>
    <k n="Descrizione" t="s"/>
    <k n="Popolazione" t="s"/>
    <k n="Abbreviazione" t="s"/>
    <k n="LearnMoreOnLink" t="s"/>
    <k n="Unità abitative" t="s"/>
    <k n="Nuclei famigliari" t="s"/>
    <k n="Affitto lordo medio" t="s"/>
    <k n="La città più grande" t="s"/>
    <k n="Concessioni edilizie" t="s"/>
    <k n="Paese/area geografica" t="s"/>
    <k n="Popolazione: bianco (%)" t="s"/>
    <k n="Capitale/città principale" t="s"/>
    <k n="Popolazione: asiatica (%)" t="s"/>
    <k n="Popolazione: età over 65 (%)" t="s"/>
    <k n="Reddito medio delle famiglie" t="s"/>
    <k n="Persone per nucleo famigliare" t="s"/>
    <k n="Popolazione: meno di 5 anni (%)" t="s"/>
    <k n="Popolazione: due o più etnie (%)" t="s"/>
    <k n="Variazione della popolazione (%)" t="s"/>
    <k n="Popolazione: ispanico o latino (%)" t="s"/>
    <k n="Popolazione: minori di 18 anni (%)" t="s"/>
    <k n="Popolazione: laurea o superiore (%)" t="s"/>
    <k n="Popolazione: nera o afroamericana (%)" t="s"/>
    <k n="Popolazione: diplomata o superiore (%)" t="s"/>
    <k n="Popolazione: in forza lavoro civile (%)" t="s"/>
    <k n="Popolazione: persone con disabilità (%)" t="s"/>
    <k n="Popolazione: persone nate all'estero (%)" t="s"/>
    <k n="Popolazione: indiano americano e nativo d'Alaska (%)" t="s"/>
    <k n="Valore medio, unità abitative occupate dai proprietari" t="s"/>
    <k n="Popolazione: nativo hawaiano e altri isolani del Pacifico (%)" t="s"/>
  </s>
  <s>
    <k n="^Order" t="spba"/>
    <k n="TitleProperty" t="s"/>
    <k n="SubTitleProperty" t="s"/>
  </s>
  <s>
    <k n="ShowInCardView" t="b"/>
    <k n="ShowInDotNotation" t="b"/>
    <k n="ShowInAutoComplete" t="b"/>
  </s>
  <s>
    <k n="ShowInDotNotation" t="b"/>
    <k n="ShowInAutoComplete" t="b"/>
  </s>
  <s>
    <k n="UniqueName" t="spb"/>
    <k n="VDPID/VSID" t="spb"/>
    <k n="Descrizione" t="spb"/>
    <k n="LearnMoreOnLink" t="spb"/>
  </s>
  <s>
    <k n="Nome" t="i"/>
    <k n="Immagine" t="i"/>
    <k n="Descrizione" t="i"/>
  </s>
  <s>
    <k n="link" t="s"/>
    <k n="logo" t="s"/>
    <k n="name" t="s"/>
  </s>
  <s>
    <k n="Area" t="s"/>
    <k n="Popolazione" t="s"/>
    <k n="Unità abitative" t="s"/>
    <k n="Nuclei famigliari" t="s"/>
    <k n="Affitto lordo medio" t="s"/>
    <k n="Concessioni edilizie" t="s"/>
    <k n="Popolazione: bianco (%)" t="s"/>
    <k n="Popolazione: asiatica (%)" t="s"/>
    <k n="Popolazione: età over 65 (%)" t="s"/>
    <k n="Reddito medio delle famiglie" t="s"/>
    <k n="Persone per nucleo famigliare" t="s"/>
    <k n="Popolazione: meno di 5 anni (%)" t="s"/>
    <k n="Popolazione: due o più etnie (%)" t="s"/>
    <k n="Variazione della popolazione (%)" t="s"/>
    <k n="Popolazione: ispanico o latino (%)" t="s"/>
    <k n="Popolazione: minori di 18 anni (%)" t="s"/>
    <k n="Popolazione: laurea o superiore (%)" t="s"/>
    <k n="Popolazione: nera o afroamericana (%)" t="s"/>
    <k n="Popolazione: diplomata o superiore (%)" t="s"/>
    <k n="Popolazione: in forza lavoro civile (%)" t="s"/>
    <k n="Popolazione: persone con disabilità (%)" t="s"/>
    <k n="Popolazione: persone nate all'estero (%)" t="s"/>
    <k n="Popolazione: indiano americano e nativo d'Alaska (%)" t="s"/>
    <k n="Valore medio, unità abitative occupate dai proprietari" t="s"/>
    <k n="Popolazione: nativo hawaiano e altri isolani del Pacifico (%)" t="s"/>
  </s>
  <s>
    <k n="_Self" t="i"/>
  </s>
  <s>
    <k n="Area" t="spb"/>
    <k n="Nome" t="spb"/>
    <k n="UniqueName" t="spb"/>
    <k n="Descrizione" t="spb"/>
    <k n="Popolazione" t="spb"/>
    <k n="Paese/area geografica" t="spb"/>
    <k n="Divisione amministrativa 2 (Paese/ distretto/ altro)" t="spb"/>
    <k n="Divisione amministrativa 1 (Stato / provincia / altro)" t="spb"/>
  </s>
  <s>
    <k n="Area" t="s"/>
    <k n="Nome" t="s"/>
    <k n="Latitudine" t="s"/>
    <k n="UniqueName" t="s"/>
    <k n="VDPID/VSID" t="s"/>
    <k n="Descrizione" t="s"/>
    <k n="Longitudine" t="s"/>
    <k n="Popolazione" t="s"/>
    <k n="LearnMoreOnLink" t="s"/>
    <k n="Paese/area geografica" t="s"/>
    <k n="Divisione amministrativa 2 (Paese/ distretto/ altro)" t="s"/>
    <k n="Divisione amministrativa 1 (Stato / provincia / altro)" t="s"/>
  </s>
  <s>
    <k n="Nome" t="i"/>
    <k n="Descrizione" t="i"/>
  </s>
  <s>
    <k n="Area" t="s"/>
    <k n="Popolazione" t="s"/>
  </s>
  <s>
    <k n="Area" t="spb"/>
    <k n="Nome" t="spb"/>
    <k n="UniqueName" t="spb"/>
    <k n="Descrizione" t="spb"/>
    <k n="Paese/area geografica" t="spb"/>
    <k n="Divisione amministrativa 2 (Paese/ distretto/ altro)" t="spb"/>
    <k n="Divisione amministrativa 1 (Stato / provincia / altro)" t="spb"/>
  </s>
  <s>
    <k n="Area" t="s"/>
    <k n="Nome" t="s"/>
    <k n="Immagine" t="s"/>
    <k n="Latitudine" t="s"/>
    <k n="UniqueName" t="s"/>
    <k n="VDPID/VSID" t="s"/>
    <k n="Descrizione" t="s"/>
    <k n="Longitudine" t="s"/>
    <k n="Popolazione" t="s"/>
    <k n="LearnMoreOnLink" t="s"/>
    <k n="Paese/area geografica" t="s"/>
    <k n="Divisione amministrativa 2 (Paese/ distretto/ altro)" t="s"/>
    <k n="Divisione amministrativa 1 (Stato / provincia / altro)" t="s"/>
  </s>
  <s>
    <k n="Area" t="spb"/>
    <k n="Nome" t="spb"/>
    <k n="Latitudine" t="spb"/>
    <k n="UniqueName" t="spb"/>
    <k n="Descrizione" t="spb"/>
    <k n="Longitudine" t="spb"/>
    <k n="Popolazione" t="spb"/>
    <k n="Paese/area geografica" t="spb"/>
    <k n="Divisione amministrativa 1 (Stato / provincia / altro)" t="spb"/>
  </s>
  <s>
    <k n="Area" t="s"/>
    <k n="Nome" t="s"/>
    <k n="Immagine" t="s"/>
    <k n="Latitudine" t="s"/>
    <k n="UniqueName" t="s"/>
    <k n="VDPID/VSID" t="s"/>
    <k n="Descrizione" t="s"/>
    <k n="Longitudine" t="s"/>
    <k n="Popolazione" t="s"/>
    <k n="LearnMoreOnLink" t="s"/>
    <k n="Paese/area geografica" t="s"/>
    <k n="Divisione amministrativa 1 (Stato / provincia / altro)" t="s"/>
  </s>
  <s>
    <k n="Area" t="spb"/>
    <k n="Nome" t="spb"/>
    <k n="UniqueName" t="spb"/>
    <k n="Descrizione" t="spb"/>
    <k n="Popolazione" t="spb"/>
    <k n="Abbreviazione" t="spb"/>
    <k n="Paese/area geografica" t="spb"/>
  </s>
  <s>
    <k n="Area" t="s"/>
    <k n="Nome" t="s"/>
    <k n="Immagine" t="s"/>
    <k n="UniqueName" t="s"/>
    <k n="VDPID/VSID" t="s"/>
    <k n="Descrizione" t="s"/>
    <k n="Popolazione" t="s"/>
    <k n="Abbreviazione" t="s"/>
    <k n="LearnMoreOnLink" t="s"/>
    <k n="Paese/area geografica" t="s"/>
  </s>
  <s>
    <k n="Area" t="spb"/>
    <k n="Nome" t="spb"/>
    <k n="UniqueName" t="spb"/>
    <k n="Descrizione" t="spb"/>
    <k n="Popolazione" t="spb"/>
    <k n="Abbreviazione" t="spb"/>
    <k n="Unità abitative" t="spb"/>
    <k n="Nuclei famigliari" t="spb"/>
    <k n="Paese/area geografica" t="spb"/>
  </s>
  <s>
    <k n="Area" t="s"/>
    <k n="Nome" t="s"/>
    <k n="UniqueName" t="s"/>
    <k n="VDPID/VSID" t="s"/>
    <k n="Descrizione" t="s"/>
    <k n="Popolazione" t="s"/>
    <k n="Abbreviazione" t="s"/>
    <k n="LearnMoreOnLink" t="s"/>
    <k n="Unità abitative" t="s"/>
    <k n="Nuclei famigliari" t="s"/>
    <k n="Paese/area geografica" t="s"/>
  </s>
  <s>
    <k n="Area" t="s"/>
    <k n="Popolazione" t="s"/>
    <k n="Unità abitative" t="s"/>
    <k n="Nuclei famigliari" t="s"/>
  </s>
  <s>
    <k n="Area" t="spb"/>
    <k n="Nome" t="spb"/>
    <k n="UniqueName" t="spb"/>
    <k n="Descrizione" t="spb"/>
    <k n="Popolazione" t="spb"/>
    <k n="Abbreviazione" t="spb"/>
    <k n="Unità abitative" t="spb"/>
    <k n="Nuclei famigliari" t="spb"/>
    <k n="Affitto lordo medio" t="spb"/>
    <k n="Concessioni edilizie" t="spb"/>
    <k n="Paese/area geografica" t="spb"/>
    <k n="Popolazione: bianco (%)" t="spb"/>
    <k n="Capitale/città principale" t="spb"/>
    <k n="Popolazione: asiatica (%)" t="spb"/>
    <k n="Popolazione: età over 65 (%)" t="spb"/>
    <k n="Reddito medio delle famiglie" t="spb"/>
    <k n="Persone per nucleo famigliare" t="spb"/>
    <k n="Popolazione: meno di 5 anni (%)" t="spb"/>
    <k n="Popolazione: due o più etnie (%)" t="spb"/>
    <k n="Variazione della popolazione (%)" t="spb"/>
    <k n="Popolazione: ispanico o latino (%)" t="spb"/>
    <k n="Popolazione: minori di 18 anni (%)" t="spb"/>
    <k n="Popolazione: laurea o superiore (%)" t="spb"/>
    <k n="Popolazione: nera o afroamericana (%)" t="spb"/>
    <k n="Popolazione: diplomata o superiore (%)" t="spb"/>
    <k n="Popolazione: in forza lavoro civile (%)" t="spb"/>
    <k n="Popolazione: persone con disabilità (%)" t="spb"/>
    <k n="Popolazione: persone nate all'estero (%)" t="spb"/>
    <k n="Popolazione: indiano americano e nativo d'Alaska (%)" t="spb"/>
    <k n="Valore medio, unità abitative occupate dai proprietari" t="spb"/>
    <k n="Popolazione: nativo hawaiano e altri isolani del Pacifico (%)" t="spb"/>
  </s>
  <s>
    <k n="Area" t="s"/>
    <k n="Nome" t="s"/>
    <k n="UniqueName" t="s"/>
    <k n="VDPID/VSID" t="s"/>
    <k n="Descrizione" t="s"/>
    <k n="Popolazione" t="s"/>
    <k n="Abbreviazione" t="s"/>
    <k n="LearnMoreOnLink" t="s"/>
    <k n="Unità abitative" t="s"/>
    <k n="Nuclei famigliari" t="s"/>
    <k n="Affitto lordo medio" t="s"/>
    <k n="La città più grande" t="s"/>
    <k n="Concessioni edilizie" t="s"/>
    <k n="Paese/area geografica" t="s"/>
    <k n="Popolazione: bianco (%)" t="s"/>
    <k n="Capitale/città principale" t="s"/>
    <k n="Popolazione: asiatica (%)" t="s"/>
    <k n="Popolazione: età over 65 (%)" t="s"/>
    <k n="Reddito medio delle famiglie" t="s"/>
    <k n="Persone per nucleo famigliare" t="s"/>
    <k n="Popolazione: meno di 5 anni (%)" t="s"/>
    <k n="Popolazione: due o più etnie (%)" t="s"/>
    <k n="Variazione della popolazione (%)" t="s"/>
    <k n="Popolazione: ispanico o latino (%)" t="s"/>
    <k n="Popolazione: minori di 18 anni (%)" t="s"/>
    <k n="Popolazione: laurea o superiore (%)" t="s"/>
    <k n="Popolazione: nera o afroamericana (%)" t="s"/>
    <k n="Popolazione: diplomata o superiore (%)" t="s"/>
    <k n="Popolazione: in forza lavoro civile (%)" t="s"/>
    <k n="Popolazione: persone con disabilità (%)" t="s"/>
    <k n="Popolazione: persone nate all'estero (%)" t="s"/>
    <k n="Popolazione: indiano americano e nativo d'Alaska (%)" t="s"/>
    <k n="Valore medio, unità abitative occupate dai proprietari" t="s"/>
    <k n="Popolazione: nativo hawaiano e altri isolani del Pacifico (%)" t="s"/>
  </s>
  <s>
    <k n="Area" t="spb"/>
    <k n="Nome" t="spb"/>
    <k n="UniqueName" t="spb"/>
    <k n="Descrizione" t="spb"/>
    <k n="Popolazione" t="spb"/>
    <k n="Paese/area geografica" t="spb"/>
  </s>
  <s>
    <k n="Area" t="s"/>
    <k n="Nome" t="s"/>
    <k n="Immagine" t="s"/>
    <k n="Latitudine" t="s"/>
    <k n="UniqueName" t="s"/>
    <k n="VDPID/VSID" t="s"/>
    <k n="Descrizione" t="s"/>
    <k n="Longitudine" t="s"/>
    <k n="Popolazione" t="s"/>
    <k n="LearnMoreOnLink" t="s"/>
    <k n="Paese/area geografica" t="s"/>
  </s>
  <s>
    <k n="Area" t="spb"/>
    <k n="Nome" t="spb"/>
    <k n="UniqueName" t="spb"/>
    <k n="Descrizione" t="spb"/>
    <k n="Popolazione" t="spb"/>
    <k n="Paese/area geografica" t="spb"/>
    <k n="Divisione amministrativa 1 (Stato / provincia / altro)" t="spb"/>
  </s>
  <s>
    <k n="Area" t="s"/>
    <k n="Nome" t="s"/>
    <k n="Latitudine" t="s"/>
    <k n="UniqueName" t="s"/>
    <k n="VDPID/VSID" t="s"/>
    <k n="Descrizione" t="s"/>
    <k n="Longitudine" t="s"/>
    <k n="Popolazione" t="s"/>
    <k n="LearnMoreOnLink" t="s"/>
    <k n="Paese/area geografica" t="s"/>
    <k n="Divisione amministrativa 1 (Stato / provincia / altro)" t="s"/>
  </s>
  <s>
    <k n="Area" t="spb"/>
    <k n="Nome" t="spb"/>
    <k n="UniqueName" t="spb"/>
    <k n="Descrizione" t="spb"/>
    <k n="Abbreviazione" t="spb"/>
    <k n="Unità abitative" t="spb"/>
    <k n="Nuclei famigliari" t="spb"/>
    <k n="Affitto lordo medio" t="spb"/>
    <k n="La città più grande" t="spb"/>
    <k n="Concessioni edilizie" t="spb"/>
    <k n="Paese/area geografica" t="spb"/>
    <k n="Popolazione: bianco (%)" t="spb"/>
    <k n="Capitale/città principale" t="spb"/>
    <k n="Popolazione: asiatica (%)" t="spb"/>
    <k n="Popolazione: età over 65 (%)" t="spb"/>
    <k n="Reddito medio delle famiglie" t="spb"/>
    <k n="Persone per nucleo famigliare" t="spb"/>
    <k n="Popolazione: meno di 5 anni (%)" t="spb"/>
    <k n="Popolazione: due o più etnie (%)" t="spb"/>
    <k n="Variazione della popolazione (%)" t="spb"/>
    <k n="Popolazione: ispanico o latino (%)" t="spb"/>
    <k n="Popolazione: minori di 18 anni (%)" t="spb"/>
    <k n="Popolazione: laurea o superiore (%)" t="spb"/>
    <k n="Popolazione: nera o afroamericana (%)" t="spb"/>
    <k n="Popolazione: diplomata o superiore (%)" t="spb"/>
    <k n="Popolazione: in forza lavoro civile (%)" t="spb"/>
    <k n="Popolazione: persone con disabilità (%)" t="spb"/>
    <k n="Popolazione: persone nate all'estero (%)" t="spb"/>
    <k n="Popolazione: indiano americano e nativo d'Alaska (%)" t="spb"/>
    <k n="Valore medio, unità abitative occupate dai proprietari" t="spb"/>
    <k n="Popolazione: nativo hawaiano e altri isolani del Pacifico (%)" t="spb"/>
  </s>
  <s>
    <k n="Area" t="spb"/>
    <k n="Nome" t="spb"/>
    <k n="Latitudine" t="spb"/>
    <k n="UniqueName" t="spb"/>
    <k n="Descrizione" t="spb"/>
    <k n="Longitudine" t="spb"/>
    <k n="Popolazione" t="spb"/>
    <k n="Paese/area geografica" t="spb"/>
    <k n="Divisione amministrativa 2 (Paese/ distretto/ altro)" t="spb"/>
    <k n="Divisione amministrativa 1 (Stato / provincia / altro)" t="spb"/>
  </s>
  <s>
    <k n="UniqueName" t="spb"/>
    <k n="VDPID/VSID" t="spb"/>
    <k n="LearnMoreOnLink" t="spb"/>
  </s>
  <s>
    <k n="Nome" t="i"/>
  </s>
  <s>
    <k n="Nome" t="i"/>
    <k n="Immagine" t="i"/>
  </s>
  <s>
    <k n="Nome" t="spb"/>
    <k n="UniqueName" t="spb"/>
    <k n="Descrizione" t="spb"/>
    <k n="Popolazione" t="spb"/>
    <k n="Paese/area geografica" t="spb"/>
    <k n="Divisione amministrativa 1 (Stato / provincia / altro)" t="spb"/>
  </s>
  <s>
    <k n="Nome" t="s"/>
    <k n="Immagine" t="s"/>
    <k n="Latitudine" t="s"/>
    <k n="UniqueName" t="s"/>
    <k n="VDPID/VSID" t="s"/>
    <k n="Descrizione" t="s"/>
    <k n="Longitudine" t="s"/>
    <k n="Popolazione" t="s"/>
    <k n="LearnMoreOnLink" t="s"/>
    <k n="Paese/area geografica" t="s"/>
    <k n="Divisione amministrativa 1 (Stato / provincia / altro)" t="s"/>
  </s>
  <s>
    <k n="Popolazione" t="s"/>
  </s>
  <s>
    <k n="IPC" t="spb"/>
    <k n="PIL" t="spb"/>
    <k n="Area" t="spb"/>
    <k n="Nome" t="spb"/>
    <k n="UniqueName" t="spb"/>
    <k n="Descrizione" t="spb"/>
    <k n="Popolazione" t="spb"/>
    <k n="Abbreviazione" t="spb"/>
    <k n="Codice valuta" t="spb"/>
    <k n="Inno nazionale" t="spb"/>
    <k n="Nome ufficiale" t="spb"/>
    <k n="Medici per mille" t="spb"/>
    <k n="Area boschiva (%)" t="spb"/>
    <k n="Tasso di natalità" t="spb"/>
    <k n="Popolazione urbana" t="spb"/>
    <k n="Tasso di fertilità" t="spb"/>
    <k n="Aspettativa di vita" t="spb"/>
    <k n="Entrate fiscali (%)" t="spb"/>
    <k n="Mortalità infantile" t="spb"/>
    <k n="Prefisso telefonico" t="spb"/>
    <k n="Prezzo della benzina" t="spb"/>
    <k n="Terreno agricolo (%)" t="spb"/>
    <k n="Aliquota fiscale totale" t="spb"/>
    <k n="Tasso di disoccupazione" t="spb"/>
    <k n="Variazione dell'IPC (%)" t="spb"/>
    <k n="Consumo di energia elettrica" t="spb"/>
    <k n="Dimensione delle forze armate" t="spb"/>
    <k n="Coefficiente di mortalità materna" t="spb"/>
    <k n="Emissioni di diossido di carbonio" t="spb"/>
    <k n="Consumo di energia da combustibili fossili" t="spb"/>
    <k n="Iscrizione lorda all'istruzione primaria (%)" t="spb"/>
    <k n="Capitalizzazione di mercato delle società quotate" t="spb"/>
    <k n="Popolazione: partecipazione alla forza lavoro (%)" t="spb"/>
    <k n="Iscrizione lorda all'istruzione di terzo livello (%)" t="spb"/>
    <k n="Spese sanitarie non coperte da assicurazione o mutua (%)" t="spb"/>
  </s>
  <s>
    <k n="IPC" t="s"/>
    <k n="PIL" t="s"/>
    <k n="Area" t="s"/>
    <k n="Nome" t="s"/>
    <k n="Immagine" t="s"/>
    <k n="UniqueName" t="s"/>
    <k n="VDPID/VSID" t="s"/>
    <k n="Descrizione" t="s"/>
    <k n="Popolazione" t="s"/>
    <k n="Abbreviazione" t="s"/>
    <k n="Codice valuta" t="s"/>
    <k n="Inno nazionale" t="s"/>
    <k n="Nome ufficiale" t="s"/>
    <k n="LearnMoreOnLink" t="s"/>
    <k n="Medici per mille" t="s"/>
    <k n="Area boschiva (%)" t="s"/>
    <k n="Tasso di natalità" t="s"/>
    <k n="Popolazione urbana" t="s"/>
    <k n="Tasso di fertilità" t="s"/>
    <k n="Aspettativa di vita" t="s"/>
    <k n="Entrate fiscali (%)" t="s"/>
    <k n="Mortalità infantile" t="s"/>
    <k n="Prefisso telefonico" t="s"/>
    <k n="Prezzo della benzina" t="s"/>
    <k n="Terreno agricolo (%)" t="s"/>
    <k n="Aliquota fiscale totale" t="s"/>
    <k n="Tasso di disoccupazione" t="s"/>
    <k n="Variazione dell'IPC (%)" t="s"/>
    <k n="Consumo di energia elettrica" t="s"/>
    <k n="Dimensione delle forze armate" t="s"/>
    <k n="Coefficiente di mortalità materna" t="s"/>
    <k n="Emissioni di diossido di carbonio" t="s"/>
    <k n="Consumo di energia da combustibili fossili" t="s"/>
    <k n="Iscrizione lorda all'istruzione primaria (%)" t="s"/>
    <k n="Capitalizzazione di mercato delle società quotate" t="s"/>
    <k n="Popolazione: partecipazione alla forza lavoro (%)" t="s"/>
    <k n="Iscrizione lorda all'istruzione di terzo livello (%)" t="s"/>
    <k n="Spese sanitarie non coperte da assicurazione o mutua (%)" t="s"/>
  </s>
  <s>
    <k n="IPC" t="s"/>
    <k n="PIL" t="s"/>
    <k n="Area" t="s"/>
    <k n="Popolazione" t="s"/>
    <k n="Medici per mille" t="s"/>
    <k n="Area boschiva (%)" t="s"/>
    <k n="Tasso di natalità" t="s"/>
    <k n="Popolazione urbana" t="s"/>
    <k n="Tasso di fertilità" t="s"/>
    <k n="Aspettativa di vita" t="s"/>
    <k n="Entrate fiscali (%)" t="s"/>
    <k n="Mortalità infantile" t="s"/>
    <k n="Prezzo della benzina" t="s"/>
    <k n="Terreno agricolo (%)" t="s"/>
    <k n="Aliquota fiscale totale" t="s"/>
    <k n="Tasso di disoccupazione" t="s"/>
    <k n="Variazione dell'IPC (%)" t="s"/>
    <k n="Consumo di energia elettrica" t="s"/>
    <k n="Dimensione delle forze armate" t="s"/>
    <k n="Coefficiente di mortalità materna" t="s"/>
    <k n="Emissioni di diossido di carbonio" t="s"/>
    <k n="Consumo di energia da combustibili fossili" t="s"/>
    <k n="Iscrizione lorda all'istruzione primaria (%)" t="s"/>
    <k n="Capitalizzazione di mercato delle società quotate" t="s"/>
    <k n="Popolazione: partecipazione alla forza lavoro (%)" t="s"/>
    <k n="Iscrizione lorda all'istruzione di terzo livello (%)" t="s"/>
    <k n="Spese sanitarie non coperte da assicurazione o mutua (%)" t="s"/>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7">
    <x:dxf>
      <x:numFmt numFmtId="0" formatCode="General"/>
    </x:dxf>
    <x:dxf>
      <x:numFmt numFmtId="3" formatCode="#,##0"/>
    </x:dxf>
    <x:dxf>
      <x:numFmt numFmtId="2" formatCode="0.00"/>
    </x:dxf>
    <x:dxf>
      <x:numFmt numFmtId="14" formatCode="0.00%"/>
    </x:dxf>
    <x:dxf>
      <x:numFmt numFmtId="13" formatCode="0%"/>
    </x:dxf>
    <x:dxf>
      <x:numFmt numFmtId="4" formatCode="#,##0.00"/>
    </x:dxf>
    <x:dxf>
      <x:numFmt numFmtId="1" formatCode="0"/>
    </x:dxf>
  </dxfs>
  <richProperties>
    <rPr n="IsTitleField" t="b"/>
    <rPr n="IsHeroField" t="b"/>
    <rPr n="RequiresInlineAttribution" t="b"/>
    <rPr n="NumberFormat" t="s"/>
  </richProperties>
  <richStyles>
    <rSty>
      <rpv i="0">1</rpv>
    </rSty>
    <rSty>
      <rpv i="1">1</rpv>
    </rSty>
    <rSty>
      <rpv i="2">1</rpv>
    </rSty>
    <rSty dxfid="0">
      <rpv i="3">_([$$-en-US]* #,##0_);_([$$-en-US]* (#,##0);_([$$-en-US]* "-"_);_(@_)</rpv>
    </rSty>
    <rSty dxfid="1">
      <rpv i="3">#,##0</rpv>
    </rSty>
    <rSty dxfid="2">
      <rpv i="3">0.00</rpv>
    </rSty>
    <rSty dxfid="3">
      <rpv i="3">0.0%</rpv>
    </rSty>
    <rSty dxfid="4"/>
    <rSty dxfid="0">
      <rpv i="3">0.0000</rpv>
    </rSty>
    <rSty dxfid="0">
      <rpv i="3">0.0</rpv>
    </rSty>
    <rSty dxfid="5">
      <rpv i="3">#,##0.00</rpv>
    </rSty>
    <rSty dxfid="6">
      <rpv i="3">0</rpv>
    </rSty>
    <rSty dxfid="0">
      <rpv i="3">_([$$-en-US]* #,##0.00_);_([$$-en-US]* (#,##0.00);_([$$-en-US]* "-"??_);_(@_)</rpv>
    </rSty>
    <rSty dxfid="3"/>
  </richStyles>
</richStyleShee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10" dT="2022-05-03T15:58:01.27" personId="{A65BC01C-E49C-4C47-B62A-2251C4A12D60}" id="{AAAB7EB7-E316-45A5-959C-3D93F2E2DD57}">
    <text>steel panels composed by columns and spandrels</text>
  </threadedComment>
  <threadedComment ref="AE10" dT="2022-05-03T16:29:35.77" personId="{A65BC01C-E49C-4C47-B62A-2251C4A12D60}" id="{70F7BF4D-81F2-479F-9EA0-C2EF4B3E1683}">
    <text>from 93th to 99th floor in WTC1; from 77th to 85th floor in WTC2</text>
  </threadedComment>
  <threadedComment ref="M11" dT="2022-05-03T15:58:01.27" personId="{A65BC01C-E49C-4C47-B62A-2251C4A12D60}" id="{32D1ED26-957D-4FCF-BB1C-3C62C0966FCB}">
    <text>steel panels composed by columns and spandrels</text>
  </threadedComment>
  <threadedComment ref="AE11" dT="2022-05-03T16:29:35.77" personId="{A65BC01C-E49C-4C47-B62A-2251C4A12D60}" id="{D74E0B13-8672-4A8C-BFB0-335D92877E07}">
    <text>from 93th to 99th floor in WTC1; from 77th to 85th floor in WTC2</text>
  </threadedComment>
  <threadedComment ref="AM14" dT="2022-05-16T15:14:45.62" personId="{A65BC01C-E49C-4C47-B62A-2251C4A12D60}" id="{1E0C4CA3-9B7F-4D3A-8B23-B6E80430BFFD}">
    <text>Or 8</text>
  </threadedComment>
  <threadedComment ref="P15" dT="2022-05-17T10:40:49.16" personId="{A65BC01C-E49C-4C47-B62A-2251C4A12D60}" id="{E62587E9-81DD-4E75-9287-C2BA1E829A61}">
    <text>22-levels building under construction</text>
  </threadedComment>
  <threadedComment ref="P16" dT="2022-05-10T08:46:47.40" personId="{A65BC01C-E49C-4C47-B62A-2251C4A12D60}" id="{E48DC1BF-5EA2-4DC8-89A4-71181445AE6A}">
    <text>The foundation of the building was for 5-story</text>
  </threadedComment>
  <threadedComment ref="Z16" dT="2022-05-10T08:50:04.28" personId="{A65BC01C-E49C-4C47-B62A-2251C4A12D60}" id="{A2277707-439B-4BCA-B8B0-224C3374B386}">
    <text xml:space="preserve">- Extension of the building without considering structural design;
- Conversion from commercial to industrial use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7EF9C-71B7-4E44-B8CE-91FBF6504C18}">
  <dimension ref="A1:AW44"/>
  <sheetViews>
    <sheetView tabSelected="1" zoomScale="85" zoomScaleNormal="85" workbookViewId="0">
      <pane xSplit="2" ySplit="3" topLeftCell="C4" activePane="bottomRight" state="frozen"/>
      <selection pane="topRight" activeCell="B1" sqref="B1"/>
      <selection pane="bottomLeft" activeCell="A4" sqref="A4"/>
      <selection pane="bottomRight" activeCell="H38" sqref="H38"/>
    </sheetView>
  </sheetViews>
  <sheetFormatPr defaultColWidth="9.140625" defaultRowHeight="15" x14ac:dyDescent="0.25"/>
  <cols>
    <col min="1" max="1" width="7.85546875" style="2" customWidth="1"/>
    <col min="2" max="2" width="51.42578125" style="2" customWidth="1"/>
    <col min="3" max="3" width="18.5703125" style="2" bestFit="1" customWidth="1"/>
    <col min="4" max="4" width="14.42578125" style="2" bestFit="1" customWidth="1"/>
    <col min="5" max="5" width="27.42578125" style="2" bestFit="1" customWidth="1"/>
    <col min="6" max="6" width="23" style="2" bestFit="1" customWidth="1"/>
    <col min="7" max="9" width="30.42578125" style="2" customWidth="1"/>
    <col min="10" max="12" width="35" style="2" customWidth="1"/>
    <col min="13" max="13" width="47.42578125" style="2" customWidth="1"/>
    <col min="14" max="14" width="15.140625" style="2" bestFit="1" customWidth="1"/>
    <col min="15" max="15" width="14.140625" style="2" bestFit="1" customWidth="1"/>
    <col min="16" max="16" width="16.42578125" style="2" bestFit="1" customWidth="1"/>
    <col min="17" max="17" width="28.85546875" style="2" bestFit="1" customWidth="1"/>
    <col min="18" max="18" width="28.85546875" style="2" customWidth="1"/>
    <col min="19" max="19" width="29.85546875" style="2" bestFit="1" customWidth="1"/>
    <col min="20" max="20" width="10.5703125" style="2" bestFit="1" customWidth="1"/>
    <col min="21" max="21" width="13.85546875" style="2" bestFit="1" customWidth="1"/>
    <col min="22" max="22" width="14" style="2" bestFit="1" customWidth="1"/>
    <col min="23" max="23" width="10.5703125" style="2" bestFit="1" customWidth="1"/>
    <col min="24" max="24" width="13.85546875" style="2" bestFit="1" customWidth="1"/>
    <col min="25" max="25" width="10.85546875" style="2" bestFit="1" customWidth="1"/>
    <col min="26" max="26" width="89.42578125" style="2" customWidth="1"/>
    <col min="27" max="27" width="26.42578125" style="2" bestFit="1" customWidth="1"/>
    <col min="28" max="28" width="31.85546875" style="2" bestFit="1" customWidth="1"/>
    <col min="29" max="29" width="26.42578125" style="2" bestFit="1" customWidth="1"/>
    <col min="30" max="30" width="29.42578125" style="2" bestFit="1" customWidth="1"/>
    <col min="31" max="31" width="78.85546875" style="2" customWidth="1"/>
    <col min="32" max="32" width="37.5703125" style="2" customWidth="1"/>
    <col min="33" max="33" width="39.42578125" style="2" customWidth="1"/>
    <col min="34" max="34" width="38.140625" style="2" customWidth="1"/>
    <col min="35" max="35" width="27.140625" style="2" bestFit="1" customWidth="1"/>
    <col min="36" max="36" width="87.5703125" style="2" customWidth="1"/>
    <col min="37" max="37" width="36" style="2" bestFit="1" customWidth="1"/>
    <col min="38" max="38" width="24" style="2" bestFit="1" customWidth="1"/>
    <col min="39" max="39" width="30.85546875" style="2" bestFit="1" customWidth="1"/>
    <col min="40" max="40" width="19.140625" style="2" bestFit="1" customWidth="1"/>
    <col min="41" max="41" width="49.42578125" style="2" bestFit="1" customWidth="1"/>
    <col min="42" max="43" width="59.5703125" style="2" bestFit="1" customWidth="1"/>
    <col min="44" max="44" width="14.140625" style="2" bestFit="1" customWidth="1"/>
    <col min="45" max="45" width="18" style="2" bestFit="1" customWidth="1"/>
    <col min="46" max="46" width="13.42578125" style="2" bestFit="1" customWidth="1"/>
    <col min="47" max="47" width="10.140625" style="2" bestFit="1" customWidth="1"/>
    <col min="48" max="48" width="19.140625" style="2" bestFit="1" customWidth="1"/>
    <col min="49" max="49" width="22" style="2" bestFit="1" customWidth="1"/>
    <col min="50" max="50" width="13.85546875" style="2" bestFit="1" customWidth="1"/>
    <col min="51" max="51" width="9.85546875" style="2" bestFit="1" customWidth="1"/>
    <col min="52" max="56" width="9.140625" style="2"/>
    <col min="57" max="57" width="9.140625" style="2" customWidth="1"/>
    <col min="58" max="58" width="9.140625" style="2"/>
    <col min="59" max="59" width="8.42578125" style="2" bestFit="1" customWidth="1"/>
    <col min="60" max="60" width="8" style="2" bestFit="1" customWidth="1"/>
    <col min="61" max="61" width="6.5703125" style="2" bestFit="1" customWidth="1"/>
    <col min="62" max="62" width="7.5703125" style="2" bestFit="1" customWidth="1"/>
    <col min="63" max="63" width="10" style="2" bestFit="1" customWidth="1"/>
    <col min="64" max="64" width="14.42578125" style="2" bestFit="1" customWidth="1"/>
    <col min="65" max="65" width="21.42578125" style="2" customWidth="1"/>
    <col min="66" max="66" width="9.140625" style="2"/>
    <col min="67" max="67" width="14.42578125" style="2" bestFit="1" customWidth="1"/>
    <col min="68" max="68" width="8.42578125" style="2" bestFit="1" customWidth="1"/>
    <col min="69" max="69" width="8" style="2" bestFit="1" customWidth="1"/>
    <col min="70" max="70" width="6.5703125" style="2" bestFit="1" customWidth="1"/>
    <col min="71" max="71" width="7.5703125" style="2" bestFit="1" customWidth="1"/>
    <col min="72" max="72" width="8.42578125" style="2" bestFit="1" customWidth="1"/>
    <col min="73" max="73" width="14.42578125" style="2" bestFit="1" customWidth="1"/>
    <col min="74" max="16384" width="9.140625" style="2"/>
  </cols>
  <sheetData>
    <row r="1" spans="1:49" s="28" customFormat="1" ht="26.25" customHeight="1" thickTop="1" x14ac:dyDescent="0.25">
      <c r="A1" s="84" t="s">
        <v>0</v>
      </c>
      <c r="B1" s="87" t="s">
        <v>1</v>
      </c>
      <c r="C1" s="90" t="s">
        <v>2</v>
      </c>
      <c r="D1" s="91"/>
      <c r="E1" s="91"/>
      <c r="F1" s="92"/>
      <c r="G1" s="93" t="s">
        <v>3</v>
      </c>
      <c r="H1" s="93"/>
      <c r="I1" s="93"/>
      <c r="J1" s="93"/>
      <c r="K1" s="93"/>
      <c r="L1" s="93"/>
      <c r="M1" s="93"/>
      <c r="N1" s="100" t="s">
        <v>4</v>
      </c>
      <c r="O1" s="101"/>
      <c r="P1" s="101"/>
      <c r="Q1" s="101"/>
      <c r="R1" s="101"/>
      <c r="S1" s="101"/>
      <c r="T1" s="101"/>
      <c r="U1" s="101"/>
      <c r="V1" s="101"/>
      <c r="W1" s="101"/>
      <c r="X1" s="101"/>
      <c r="Y1" s="102"/>
      <c r="Z1" s="103" t="s">
        <v>5</v>
      </c>
      <c r="AA1" s="103"/>
      <c r="AB1" s="103"/>
      <c r="AC1" s="103"/>
      <c r="AD1" s="103"/>
      <c r="AE1" s="103"/>
      <c r="AF1" s="103"/>
      <c r="AG1" s="103"/>
      <c r="AH1" s="103"/>
      <c r="AI1" s="103"/>
      <c r="AJ1" s="103"/>
      <c r="AK1" s="121" t="s">
        <v>6</v>
      </c>
      <c r="AL1" s="122"/>
      <c r="AM1" s="122"/>
      <c r="AN1" s="122"/>
      <c r="AO1" s="122"/>
      <c r="AP1" s="122"/>
      <c r="AQ1" s="122"/>
      <c r="AR1" s="123" t="s">
        <v>7</v>
      </c>
      <c r="AS1" s="124"/>
      <c r="AT1" s="124"/>
      <c r="AU1" s="124"/>
      <c r="AV1" s="124"/>
      <c r="AW1" s="125"/>
    </row>
    <row r="2" spans="1:49" s="28" customFormat="1" ht="26.25" customHeight="1" x14ac:dyDescent="0.25">
      <c r="A2" s="85"/>
      <c r="B2" s="88"/>
      <c r="C2" s="94" t="s">
        <v>8</v>
      </c>
      <c r="D2" s="96" t="s">
        <v>9</v>
      </c>
      <c r="E2" s="96" t="s">
        <v>10</v>
      </c>
      <c r="F2" s="98" t="s">
        <v>11</v>
      </c>
      <c r="G2" s="82" t="s">
        <v>12</v>
      </c>
      <c r="H2" s="82" t="s">
        <v>13</v>
      </c>
      <c r="I2" s="82" t="s">
        <v>14</v>
      </c>
      <c r="J2" s="82" t="s">
        <v>15</v>
      </c>
      <c r="K2" s="82" t="s">
        <v>16</v>
      </c>
      <c r="L2" s="82" t="s">
        <v>17</v>
      </c>
      <c r="M2" s="82" t="s">
        <v>391</v>
      </c>
      <c r="N2" s="115" t="s">
        <v>18</v>
      </c>
      <c r="O2" s="106" t="s">
        <v>19</v>
      </c>
      <c r="P2" s="106" t="s">
        <v>20</v>
      </c>
      <c r="Q2" s="106" t="s">
        <v>21</v>
      </c>
      <c r="R2" s="114" t="s">
        <v>22</v>
      </c>
      <c r="S2" s="106" t="s">
        <v>23</v>
      </c>
      <c r="T2" s="108" t="s">
        <v>24</v>
      </c>
      <c r="U2" s="109"/>
      <c r="V2" s="110"/>
      <c r="W2" s="109" t="s">
        <v>25</v>
      </c>
      <c r="X2" s="109"/>
      <c r="Y2" s="111"/>
      <c r="Z2" s="104" t="s">
        <v>26</v>
      </c>
      <c r="AA2" s="104" t="s">
        <v>388</v>
      </c>
      <c r="AB2" s="104" t="s">
        <v>389</v>
      </c>
      <c r="AC2" s="112" t="s">
        <v>390</v>
      </c>
      <c r="AD2" s="113"/>
      <c r="AE2" s="104" t="s">
        <v>27</v>
      </c>
      <c r="AF2" s="104" t="s">
        <v>28</v>
      </c>
      <c r="AG2" s="104" t="s">
        <v>29</v>
      </c>
      <c r="AH2" s="104" t="s">
        <v>30</v>
      </c>
      <c r="AI2" s="104" t="s">
        <v>31</v>
      </c>
      <c r="AJ2" s="104" t="s">
        <v>32</v>
      </c>
      <c r="AK2" s="129" t="s">
        <v>33</v>
      </c>
      <c r="AL2" s="117" t="s">
        <v>34</v>
      </c>
      <c r="AM2" s="117" t="s">
        <v>35</v>
      </c>
      <c r="AN2" s="117" t="s">
        <v>36</v>
      </c>
      <c r="AO2" s="117" t="s">
        <v>37</v>
      </c>
      <c r="AP2" s="117" t="s">
        <v>38</v>
      </c>
      <c r="AQ2" s="119" t="s">
        <v>39</v>
      </c>
      <c r="AR2" s="128" t="s">
        <v>40</v>
      </c>
      <c r="AS2" s="126" t="s">
        <v>41</v>
      </c>
      <c r="AT2" s="126" t="s">
        <v>42</v>
      </c>
      <c r="AU2" s="126" t="s">
        <v>43</v>
      </c>
      <c r="AV2" s="126" t="s">
        <v>44</v>
      </c>
      <c r="AW2" s="127" t="s">
        <v>45</v>
      </c>
    </row>
    <row r="3" spans="1:49" s="28" customFormat="1" ht="26.25" customHeight="1" thickBot="1" x14ac:dyDescent="0.3">
      <c r="A3" s="86"/>
      <c r="B3" s="89"/>
      <c r="C3" s="95"/>
      <c r="D3" s="97"/>
      <c r="E3" s="97"/>
      <c r="F3" s="99"/>
      <c r="G3" s="83"/>
      <c r="H3" s="83"/>
      <c r="I3" s="83"/>
      <c r="J3" s="83"/>
      <c r="K3" s="83"/>
      <c r="L3" s="83"/>
      <c r="M3" s="83"/>
      <c r="N3" s="116"/>
      <c r="O3" s="107"/>
      <c r="P3" s="107"/>
      <c r="Q3" s="107"/>
      <c r="R3" s="107"/>
      <c r="S3" s="107"/>
      <c r="T3" s="4" t="s">
        <v>46</v>
      </c>
      <c r="U3" s="3" t="s">
        <v>47</v>
      </c>
      <c r="V3" s="5" t="s">
        <v>48</v>
      </c>
      <c r="W3" s="3" t="s">
        <v>46</v>
      </c>
      <c r="X3" s="3" t="s">
        <v>47</v>
      </c>
      <c r="Y3" s="6" t="s">
        <v>48</v>
      </c>
      <c r="Z3" s="105"/>
      <c r="AA3" s="105"/>
      <c r="AB3" s="105"/>
      <c r="AC3" s="24" t="s">
        <v>49</v>
      </c>
      <c r="AD3" s="24" t="s">
        <v>50</v>
      </c>
      <c r="AE3" s="105"/>
      <c r="AF3" s="105"/>
      <c r="AG3" s="105"/>
      <c r="AH3" s="105"/>
      <c r="AI3" s="105"/>
      <c r="AJ3" s="105"/>
      <c r="AK3" s="130"/>
      <c r="AL3" s="118"/>
      <c r="AM3" s="118"/>
      <c r="AN3" s="118"/>
      <c r="AO3" s="118"/>
      <c r="AP3" s="118"/>
      <c r="AQ3" s="120"/>
      <c r="AR3" s="128"/>
      <c r="AS3" s="126"/>
      <c r="AT3" s="126"/>
      <c r="AU3" s="126"/>
      <c r="AV3" s="126"/>
      <c r="AW3" s="127"/>
    </row>
    <row r="4" spans="1:49" s="7" customFormat="1" ht="50.1" customHeight="1" x14ac:dyDescent="0.25">
      <c r="A4" s="17">
        <v>1</v>
      </c>
      <c r="B4" s="52" t="s">
        <v>51</v>
      </c>
      <c r="C4" s="8" t="e" vm="1">
        <v>#VALUE!</v>
      </c>
      <c r="D4" s="35" t="s">
        <v>52</v>
      </c>
      <c r="E4" s="35">
        <v>1976</v>
      </c>
      <c r="F4" s="9">
        <v>1995</v>
      </c>
      <c r="G4" s="8" t="s">
        <v>53</v>
      </c>
      <c r="H4" s="35" t="str">
        <f>IF(P4=1,"Single-storey structure",IF(P4&lt;=9,"Low and mid-rise structure","Hig-rise structure"))</f>
        <v>Low and mid-rise structure</v>
      </c>
      <c r="I4" s="35" t="s">
        <v>54</v>
      </c>
      <c r="J4" s="35" t="s">
        <v>55</v>
      </c>
      <c r="K4" s="35" t="s">
        <v>56</v>
      </c>
      <c r="L4" s="34">
        <v>15.24</v>
      </c>
      <c r="M4" s="35" t="s">
        <v>57</v>
      </c>
      <c r="N4" s="10">
        <v>35.9664</v>
      </c>
      <c r="O4" s="34">
        <f>T4*W4</f>
        <v>2043.86688</v>
      </c>
      <c r="P4" s="35">
        <v>9</v>
      </c>
      <c r="Q4" s="35" t="s">
        <v>58</v>
      </c>
      <c r="R4" s="35">
        <v>4</v>
      </c>
      <c r="S4" s="36">
        <v>3.9624000000000001</v>
      </c>
      <c r="T4" s="11">
        <v>30.48</v>
      </c>
      <c r="U4" s="36">
        <v>10.667999999999999</v>
      </c>
      <c r="V4" s="14">
        <v>2</v>
      </c>
      <c r="W4" s="36">
        <v>67.055999999999997</v>
      </c>
      <c r="X4" s="36">
        <v>6.0960000000000001</v>
      </c>
      <c r="Y4" s="12">
        <v>10</v>
      </c>
      <c r="Z4" s="35" t="s">
        <v>59</v>
      </c>
      <c r="AA4" s="35" t="s">
        <v>60</v>
      </c>
      <c r="AB4" s="35">
        <v>1</v>
      </c>
      <c r="AC4" s="25" t="s">
        <v>61</v>
      </c>
      <c r="AD4" s="25" t="s">
        <v>62</v>
      </c>
      <c r="AE4" s="52" t="s">
        <v>63</v>
      </c>
      <c r="AF4" s="35" t="s">
        <v>64</v>
      </c>
      <c r="AG4" s="35" t="s">
        <v>65</v>
      </c>
      <c r="AH4" s="35" t="s">
        <v>66</v>
      </c>
      <c r="AI4" s="35" t="s">
        <v>67</v>
      </c>
      <c r="AJ4" s="35" t="s">
        <v>68</v>
      </c>
      <c r="AK4" s="8" t="s">
        <v>69</v>
      </c>
      <c r="AL4" s="39">
        <v>642.90099999999995</v>
      </c>
      <c r="AM4" s="31">
        <v>9</v>
      </c>
      <c r="AN4" s="7">
        <v>167</v>
      </c>
      <c r="AO4" s="7" t="s">
        <v>58</v>
      </c>
      <c r="AP4" s="7">
        <v>361</v>
      </c>
      <c r="AQ4" s="13" t="s">
        <v>58</v>
      </c>
      <c r="AR4" s="38">
        <f t="shared" ref="AR4:AR34" si="0">COUNTIF(D4:F4,"&lt;&gt;-")</f>
        <v>3</v>
      </c>
      <c r="AS4" s="31">
        <f t="shared" ref="AS4:AS34" si="1">COUNTIF(G4:M4,"&lt;&gt;-")</f>
        <v>7</v>
      </c>
      <c r="AT4" s="31">
        <f t="shared" ref="AT4:AT11" si="2">COUNTIF(N4:P4,"&lt;&gt;-")+COUNTIF(S4:Y4,"&lt;&gt;-")</f>
        <v>10</v>
      </c>
      <c r="AU4" s="31">
        <f>COUNTIF(Z4:AD4,"&lt;&gt;-")+COUNTIF(AF4:AJ4,"&lt;&gt;-")</f>
        <v>10</v>
      </c>
      <c r="AV4" s="31">
        <f>COUNTIF(AK4:AN4,"&lt;&gt;-")+COUNTIF(AP4:AQ4,"&lt;&gt;-")</f>
        <v>5</v>
      </c>
      <c r="AW4" s="75">
        <f>100*(0.06*AR4/3+0.14*AS4/7+0.09*AT4/10+0.48*AU4/10+0.22*AV4/6)</f>
        <v>95.333333333333343</v>
      </c>
    </row>
    <row r="5" spans="1:49" s="7" customFormat="1" ht="50.1" customHeight="1" x14ac:dyDescent="0.25">
      <c r="A5" s="17">
        <v>2</v>
      </c>
      <c r="B5" s="52" t="s">
        <v>70</v>
      </c>
      <c r="C5" s="8" t="e" vm="2">
        <v>#VALUE!</v>
      </c>
      <c r="D5" s="35" t="s">
        <v>71</v>
      </c>
      <c r="E5" s="35">
        <v>1968</v>
      </c>
      <c r="F5" s="9">
        <v>1968</v>
      </c>
      <c r="G5" s="8" t="s">
        <v>72</v>
      </c>
      <c r="H5" s="35" t="str">
        <f t="shared" ref="H5:H41" si="3">IF(P5=1,"Single-storey structure",IF(P5&lt;=9,"Low and mid-rise structure","Hig-rise structure"))</f>
        <v>Hig-rise structure</v>
      </c>
      <c r="I5" s="35" t="s">
        <v>73</v>
      </c>
      <c r="J5" s="35" t="s">
        <v>74</v>
      </c>
      <c r="K5" s="35" t="s">
        <v>75</v>
      </c>
      <c r="L5" s="35" t="s">
        <v>58</v>
      </c>
      <c r="M5" s="35" t="s">
        <v>76</v>
      </c>
      <c r="N5" s="10">
        <v>64</v>
      </c>
      <c r="O5" s="34" t="s">
        <v>58</v>
      </c>
      <c r="P5" s="35">
        <v>22</v>
      </c>
      <c r="Q5" s="35" t="s">
        <v>58</v>
      </c>
      <c r="R5" s="35" t="s">
        <v>58</v>
      </c>
      <c r="S5" s="36">
        <f>N5/P5</f>
        <v>2.9090909090909092</v>
      </c>
      <c r="T5" s="11">
        <v>17.93</v>
      </c>
      <c r="U5" s="36" t="s">
        <v>58</v>
      </c>
      <c r="V5" s="14" t="s">
        <v>58</v>
      </c>
      <c r="W5" s="36">
        <v>23.67</v>
      </c>
      <c r="X5" s="36" t="s">
        <v>58</v>
      </c>
      <c r="Y5" s="12" t="s">
        <v>58</v>
      </c>
      <c r="Z5" s="35" t="s">
        <v>77</v>
      </c>
      <c r="AA5" s="35" t="s">
        <v>78</v>
      </c>
      <c r="AB5" s="35">
        <v>1</v>
      </c>
      <c r="AC5" s="25" t="s">
        <v>61</v>
      </c>
      <c r="AD5" s="25" t="s">
        <v>79</v>
      </c>
      <c r="AE5" s="52" t="s">
        <v>80</v>
      </c>
      <c r="AF5" s="35" t="s">
        <v>64</v>
      </c>
      <c r="AG5" s="35" t="s">
        <v>81</v>
      </c>
      <c r="AH5" s="35" t="s">
        <v>82</v>
      </c>
      <c r="AI5" s="35" t="s">
        <v>83</v>
      </c>
      <c r="AJ5" s="35" t="s">
        <v>84</v>
      </c>
      <c r="AK5" s="8" t="s">
        <v>85</v>
      </c>
      <c r="AL5" s="39">
        <v>22.0229</v>
      </c>
      <c r="AM5" s="7">
        <v>22</v>
      </c>
      <c r="AN5" s="7">
        <v>4</v>
      </c>
      <c r="AO5" s="7" t="s">
        <v>86</v>
      </c>
      <c r="AP5" s="7">
        <v>260</v>
      </c>
      <c r="AQ5" s="13">
        <v>21</v>
      </c>
      <c r="AR5" s="38">
        <f t="shared" si="0"/>
        <v>3</v>
      </c>
      <c r="AS5" s="31">
        <f t="shared" si="1"/>
        <v>6</v>
      </c>
      <c r="AT5" s="31">
        <f t="shared" si="2"/>
        <v>5</v>
      </c>
      <c r="AU5" s="31">
        <f t="shared" ref="AU5:AU43" si="4">COUNTIF(Z5:AD5,"&lt;&gt;-")+COUNTIF(AF5:AJ5,"&lt;&gt;-")</f>
        <v>10</v>
      </c>
      <c r="AV5" s="31">
        <f t="shared" ref="AV5:AV43" si="5">COUNTIF(AK5:AN5,"&lt;&gt;-")+COUNTIF(AP5:AQ5,"&lt;&gt;-")</f>
        <v>6</v>
      </c>
      <c r="AW5" s="75">
        <f t="shared" ref="AW5:AW43" si="6">100*(0.06*AR5/3+0.14*AS5/7+0.09*AT5/10+0.48*AU5/10+0.22*AV5/6)</f>
        <v>92.5</v>
      </c>
    </row>
    <row r="6" spans="1:49" s="7" customFormat="1" ht="50.1" customHeight="1" x14ac:dyDescent="0.25">
      <c r="A6" s="17">
        <v>3</v>
      </c>
      <c r="B6" s="52" t="s">
        <v>87</v>
      </c>
      <c r="C6" s="8" t="e" vm="3">
        <v>#VALUE!</v>
      </c>
      <c r="D6" s="35" t="s">
        <v>88</v>
      </c>
      <c r="E6" s="35">
        <v>1964</v>
      </c>
      <c r="F6" s="9">
        <v>1972</v>
      </c>
      <c r="G6" s="8" t="s">
        <v>53</v>
      </c>
      <c r="H6" s="35" t="str">
        <f t="shared" si="3"/>
        <v>Hig-rise structure</v>
      </c>
      <c r="I6" s="35" t="s">
        <v>58</v>
      </c>
      <c r="J6" s="35" t="s">
        <v>58</v>
      </c>
      <c r="K6" s="35" t="s">
        <v>58</v>
      </c>
      <c r="L6" s="35" t="s">
        <v>58</v>
      </c>
      <c r="M6" s="35" t="s">
        <v>58</v>
      </c>
      <c r="N6" s="10" t="s">
        <v>58</v>
      </c>
      <c r="O6" s="34" t="s">
        <v>58</v>
      </c>
      <c r="P6" s="35">
        <v>10</v>
      </c>
      <c r="Q6" s="35" t="s">
        <v>58</v>
      </c>
      <c r="R6" s="35" t="s">
        <v>58</v>
      </c>
      <c r="S6" s="36" t="s">
        <v>58</v>
      </c>
      <c r="T6" s="11" t="s">
        <v>58</v>
      </c>
      <c r="U6" s="36" t="s">
        <v>58</v>
      </c>
      <c r="V6" s="14" t="s">
        <v>58</v>
      </c>
      <c r="W6" s="36" t="s">
        <v>58</v>
      </c>
      <c r="X6" s="36" t="s">
        <v>58</v>
      </c>
      <c r="Y6" s="12" t="s">
        <v>58</v>
      </c>
      <c r="Z6" s="7" t="s">
        <v>77</v>
      </c>
      <c r="AA6" s="7" t="s">
        <v>58</v>
      </c>
      <c r="AB6" s="7" t="s">
        <v>58</v>
      </c>
      <c r="AC6" s="26" t="s">
        <v>58</v>
      </c>
      <c r="AD6" s="26" t="s">
        <v>58</v>
      </c>
      <c r="AE6" s="7" t="s">
        <v>58</v>
      </c>
      <c r="AF6" s="7" t="s">
        <v>58</v>
      </c>
      <c r="AG6" s="7" t="s">
        <v>58</v>
      </c>
      <c r="AH6" s="7" t="s">
        <v>58</v>
      </c>
      <c r="AI6" s="7" t="s">
        <v>58</v>
      </c>
      <c r="AJ6" s="35" t="s">
        <v>58</v>
      </c>
      <c r="AK6" s="8" t="s">
        <v>85</v>
      </c>
      <c r="AL6" s="39" t="s">
        <v>58</v>
      </c>
      <c r="AM6" s="7" t="s">
        <v>58</v>
      </c>
      <c r="AN6" s="7">
        <v>18</v>
      </c>
      <c r="AO6" s="7" t="s">
        <v>58</v>
      </c>
      <c r="AP6" s="7" t="s">
        <v>58</v>
      </c>
      <c r="AQ6" s="13" t="s">
        <v>58</v>
      </c>
      <c r="AR6" s="38">
        <f t="shared" si="0"/>
        <v>3</v>
      </c>
      <c r="AS6" s="31">
        <f t="shared" si="1"/>
        <v>2</v>
      </c>
      <c r="AT6" s="31">
        <f t="shared" si="2"/>
        <v>1</v>
      </c>
      <c r="AU6" s="31">
        <f t="shared" si="4"/>
        <v>1</v>
      </c>
      <c r="AV6" s="31">
        <f t="shared" si="5"/>
        <v>2</v>
      </c>
      <c r="AW6" s="75">
        <f t="shared" si="6"/>
        <v>23.033333333333335</v>
      </c>
    </row>
    <row r="7" spans="1:49" s="7" customFormat="1" ht="50.1" customHeight="1" x14ac:dyDescent="0.25">
      <c r="A7" s="17">
        <v>4</v>
      </c>
      <c r="B7" s="52" t="s">
        <v>89</v>
      </c>
      <c r="C7" s="8" t="e" vm="4">
        <v>#VALUE!</v>
      </c>
      <c r="D7" s="35" t="s">
        <v>90</v>
      </c>
      <c r="E7" s="40" t="s">
        <v>58</v>
      </c>
      <c r="F7" s="9">
        <v>1983</v>
      </c>
      <c r="G7" s="8" t="s">
        <v>91</v>
      </c>
      <c r="H7" s="35" t="str">
        <f t="shared" si="3"/>
        <v>Low and mid-rise structure</v>
      </c>
      <c r="I7" s="35" t="s">
        <v>58</v>
      </c>
      <c r="J7" s="35" t="s">
        <v>58</v>
      </c>
      <c r="K7" s="35" t="s">
        <v>58</v>
      </c>
      <c r="L7" s="35" t="s">
        <v>58</v>
      </c>
      <c r="M7" s="35" t="s">
        <v>58</v>
      </c>
      <c r="N7" s="10" t="s">
        <v>58</v>
      </c>
      <c r="O7" s="34" t="s">
        <v>58</v>
      </c>
      <c r="P7" s="35">
        <v>4</v>
      </c>
      <c r="Q7" s="35" t="s">
        <v>58</v>
      </c>
      <c r="R7" s="35" t="s">
        <v>58</v>
      </c>
      <c r="S7" s="36" t="s">
        <v>58</v>
      </c>
      <c r="T7" s="11" t="s">
        <v>58</v>
      </c>
      <c r="U7" s="36" t="s">
        <v>58</v>
      </c>
      <c r="V7" s="14" t="s">
        <v>58</v>
      </c>
      <c r="W7" s="36" t="s">
        <v>58</v>
      </c>
      <c r="X7" s="36" t="s">
        <v>58</v>
      </c>
      <c r="Y7" s="12" t="s">
        <v>58</v>
      </c>
      <c r="Z7" s="35" t="s">
        <v>59</v>
      </c>
      <c r="AA7" s="35" t="s">
        <v>58</v>
      </c>
      <c r="AB7" s="7" t="s">
        <v>58</v>
      </c>
      <c r="AC7" s="26" t="s">
        <v>58</v>
      </c>
      <c r="AD7" s="26" t="s">
        <v>58</v>
      </c>
      <c r="AE7" s="35" t="s">
        <v>58</v>
      </c>
      <c r="AF7" s="35" t="s">
        <v>58</v>
      </c>
      <c r="AG7" s="35" t="s">
        <v>58</v>
      </c>
      <c r="AH7" s="35" t="s">
        <v>58</v>
      </c>
      <c r="AI7" s="35" t="s">
        <v>58</v>
      </c>
      <c r="AJ7" s="35" t="s">
        <v>58</v>
      </c>
      <c r="AK7" s="8" t="s">
        <v>85</v>
      </c>
      <c r="AL7" s="39" t="s">
        <v>58</v>
      </c>
      <c r="AM7" s="7">
        <v>4</v>
      </c>
      <c r="AN7" s="7">
        <v>241</v>
      </c>
      <c r="AO7" s="7" t="s">
        <v>92</v>
      </c>
      <c r="AP7" s="7" t="s">
        <v>58</v>
      </c>
      <c r="AQ7" s="13" t="s">
        <v>58</v>
      </c>
      <c r="AR7" s="38">
        <f t="shared" si="0"/>
        <v>2</v>
      </c>
      <c r="AS7" s="31">
        <f t="shared" si="1"/>
        <v>2</v>
      </c>
      <c r="AT7" s="31">
        <f t="shared" si="2"/>
        <v>1</v>
      </c>
      <c r="AU7" s="31">
        <f t="shared" si="4"/>
        <v>1</v>
      </c>
      <c r="AV7" s="31">
        <f t="shared" si="5"/>
        <v>3</v>
      </c>
      <c r="AW7" s="75">
        <f t="shared" si="6"/>
        <v>24.7</v>
      </c>
    </row>
    <row r="8" spans="1:49" s="7" customFormat="1" ht="50.1" customHeight="1" x14ac:dyDescent="0.25">
      <c r="A8" s="17">
        <v>5</v>
      </c>
      <c r="B8" s="52" t="s">
        <v>93</v>
      </c>
      <c r="C8" s="8" t="e" vm="5">
        <v>#VALUE!</v>
      </c>
      <c r="D8" s="35" t="s">
        <v>94</v>
      </c>
      <c r="E8" s="35">
        <v>1945</v>
      </c>
      <c r="F8" s="9">
        <v>1994</v>
      </c>
      <c r="G8" s="8" t="s">
        <v>95</v>
      </c>
      <c r="H8" s="35" t="str">
        <f t="shared" si="3"/>
        <v>Low and mid-rise structure</v>
      </c>
      <c r="I8" s="35" t="s">
        <v>54</v>
      </c>
      <c r="J8" s="35" t="s">
        <v>55</v>
      </c>
      <c r="K8" s="35" t="s">
        <v>58</v>
      </c>
      <c r="L8" s="35" t="s">
        <v>58</v>
      </c>
      <c r="M8" s="35" t="s">
        <v>96</v>
      </c>
      <c r="N8" s="10" t="s">
        <v>58</v>
      </c>
      <c r="O8" s="34" t="s">
        <v>58</v>
      </c>
      <c r="P8" s="35">
        <v>6</v>
      </c>
      <c r="Q8" s="35" t="s">
        <v>58</v>
      </c>
      <c r="R8" s="35" t="s">
        <v>58</v>
      </c>
      <c r="S8" s="36" t="s">
        <v>58</v>
      </c>
      <c r="T8" s="11">
        <v>17</v>
      </c>
      <c r="U8" s="36" t="s">
        <v>58</v>
      </c>
      <c r="V8" s="14" t="s">
        <v>58</v>
      </c>
      <c r="W8" s="36" t="s">
        <v>58</v>
      </c>
      <c r="X8" s="36" t="s">
        <v>58</v>
      </c>
      <c r="Y8" s="12" t="s">
        <v>58</v>
      </c>
      <c r="Z8" s="35" t="s">
        <v>59</v>
      </c>
      <c r="AA8" s="35" t="s">
        <v>60</v>
      </c>
      <c r="AB8" s="35">
        <v>4</v>
      </c>
      <c r="AC8" s="25" t="s">
        <v>61</v>
      </c>
      <c r="AD8" s="25" t="s">
        <v>62</v>
      </c>
      <c r="AE8" s="52" t="s">
        <v>97</v>
      </c>
      <c r="AF8" s="35" t="s">
        <v>98</v>
      </c>
      <c r="AG8" s="35" t="s">
        <v>99</v>
      </c>
      <c r="AH8" s="35" t="s">
        <v>82</v>
      </c>
      <c r="AI8" s="35" t="s">
        <v>100</v>
      </c>
      <c r="AJ8" s="35" t="s">
        <v>101</v>
      </c>
      <c r="AK8" s="8" t="s">
        <v>102</v>
      </c>
      <c r="AL8" s="39" t="s">
        <v>58</v>
      </c>
      <c r="AM8" s="7">
        <v>6</v>
      </c>
      <c r="AN8" s="7">
        <v>85</v>
      </c>
      <c r="AO8" s="7" t="s">
        <v>103</v>
      </c>
      <c r="AP8" s="7" t="s">
        <v>58</v>
      </c>
      <c r="AQ8" s="13" t="s">
        <v>58</v>
      </c>
      <c r="AR8" s="38">
        <f t="shared" si="0"/>
        <v>3</v>
      </c>
      <c r="AS8" s="31">
        <f t="shared" si="1"/>
        <v>5</v>
      </c>
      <c r="AT8" s="31">
        <f t="shared" si="2"/>
        <v>2</v>
      </c>
      <c r="AU8" s="31">
        <f t="shared" si="4"/>
        <v>10</v>
      </c>
      <c r="AV8" s="31">
        <f t="shared" si="5"/>
        <v>3</v>
      </c>
      <c r="AW8" s="75">
        <f t="shared" si="6"/>
        <v>76.8</v>
      </c>
    </row>
    <row r="9" spans="1:49" s="7" customFormat="1" ht="50.1" customHeight="1" x14ac:dyDescent="0.25">
      <c r="A9" s="17">
        <v>6</v>
      </c>
      <c r="B9" s="52" t="s">
        <v>104</v>
      </c>
      <c r="C9" s="8" t="e" vm="6">
        <v>#VALUE!</v>
      </c>
      <c r="D9" s="35" t="s">
        <v>105</v>
      </c>
      <c r="E9" s="35">
        <v>1989</v>
      </c>
      <c r="F9" s="9">
        <v>1995</v>
      </c>
      <c r="G9" s="8" t="s">
        <v>53</v>
      </c>
      <c r="H9" s="35" t="str">
        <f t="shared" si="3"/>
        <v>Low and mid-rise structure</v>
      </c>
      <c r="I9" s="35" t="s">
        <v>106</v>
      </c>
      <c r="J9" s="35" t="s">
        <v>107</v>
      </c>
      <c r="K9" s="35" t="s">
        <v>108</v>
      </c>
      <c r="L9" s="35" t="s">
        <v>109</v>
      </c>
      <c r="M9" s="35" t="s">
        <v>110</v>
      </c>
      <c r="N9" s="10">
        <v>20</v>
      </c>
      <c r="O9" s="7">
        <v>3709.5</v>
      </c>
      <c r="P9" s="35">
        <v>5</v>
      </c>
      <c r="Q9" s="35">
        <v>4</v>
      </c>
      <c r="R9" s="35" t="s">
        <v>58</v>
      </c>
      <c r="S9" s="36">
        <v>3.3</v>
      </c>
      <c r="T9" s="11">
        <v>50.4</v>
      </c>
      <c r="U9" s="36">
        <v>10.8</v>
      </c>
      <c r="V9" s="14">
        <v>5</v>
      </c>
      <c r="W9" s="36">
        <v>73.599999999999994</v>
      </c>
      <c r="X9" s="36">
        <v>10.8</v>
      </c>
      <c r="Y9" s="12">
        <v>8</v>
      </c>
      <c r="Z9" s="35" t="s">
        <v>111</v>
      </c>
      <c r="AA9" s="35" t="s">
        <v>60</v>
      </c>
      <c r="AB9" s="35">
        <v>1</v>
      </c>
      <c r="AC9" s="25" t="s">
        <v>112</v>
      </c>
      <c r="AD9" s="25" t="s">
        <v>113</v>
      </c>
      <c r="AE9" s="52" t="s">
        <v>114</v>
      </c>
      <c r="AF9" s="35" t="s">
        <v>98</v>
      </c>
      <c r="AG9" s="35" t="s">
        <v>99</v>
      </c>
      <c r="AH9" s="35" t="s">
        <v>66</v>
      </c>
      <c r="AI9" s="35" t="s">
        <v>115</v>
      </c>
      <c r="AJ9" s="35" t="s">
        <v>116</v>
      </c>
      <c r="AK9" s="8" t="s">
        <v>117</v>
      </c>
      <c r="AL9" s="39">
        <v>3709.5</v>
      </c>
      <c r="AM9" s="7">
        <v>5</v>
      </c>
      <c r="AN9" s="7">
        <v>502</v>
      </c>
      <c r="AO9" s="7" t="s">
        <v>118</v>
      </c>
      <c r="AP9" s="7">
        <v>2000</v>
      </c>
      <c r="AQ9" s="13">
        <v>2000</v>
      </c>
      <c r="AR9" s="38">
        <f t="shared" si="0"/>
        <v>3</v>
      </c>
      <c r="AS9" s="31">
        <f t="shared" si="1"/>
        <v>7</v>
      </c>
      <c r="AT9" s="31">
        <f t="shared" si="2"/>
        <v>10</v>
      </c>
      <c r="AU9" s="31">
        <f t="shared" si="4"/>
        <v>10</v>
      </c>
      <c r="AV9" s="31">
        <f t="shared" si="5"/>
        <v>6</v>
      </c>
      <c r="AW9" s="75">
        <f t="shared" si="6"/>
        <v>99</v>
      </c>
    </row>
    <row r="10" spans="1:49" s="7" customFormat="1" ht="50.1" customHeight="1" x14ac:dyDescent="0.25">
      <c r="A10" s="17">
        <v>7</v>
      </c>
      <c r="B10" s="52" t="s">
        <v>119</v>
      </c>
      <c r="C10" s="8" t="e" vm="7">
        <v>#VALUE!</v>
      </c>
      <c r="D10" s="35" t="s">
        <v>52</v>
      </c>
      <c r="E10" s="35">
        <v>1972</v>
      </c>
      <c r="F10" s="9">
        <v>2001</v>
      </c>
      <c r="G10" s="8" t="s">
        <v>91</v>
      </c>
      <c r="H10" s="35" t="str">
        <f t="shared" si="3"/>
        <v>Hig-rise structure</v>
      </c>
      <c r="I10" s="62" t="s">
        <v>54</v>
      </c>
      <c r="J10" s="62" t="s">
        <v>120</v>
      </c>
      <c r="K10" s="35" t="s">
        <v>121</v>
      </c>
      <c r="L10" s="35">
        <v>10.199999999999999</v>
      </c>
      <c r="M10" s="35" t="s">
        <v>122</v>
      </c>
      <c r="N10" s="10">
        <v>415</v>
      </c>
      <c r="O10" s="34">
        <v>3969</v>
      </c>
      <c r="P10" s="35">
        <v>110</v>
      </c>
      <c r="Q10" s="35" t="s">
        <v>58</v>
      </c>
      <c r="R10" s="35" t="s">
        <v>58</v>
      </c>
      <c r="S10" s="36">
        <v>3.7</v>
      </c>
      <c r="T10" s="11">
        <v>63</v>
      </c>
      <c r="U10" s="36">
        <v>10</v>
      </c>
      <c r="V10" s="14">
        <v>60</v>
      </c>
      <c r="W10" s="36">
        <v>63</v>
      </c>
      <c r="X10" s="36">
        <v>18.3</v>
      </c>
      <c r="Y10" s="12">
        <v>60</v>
      </c>
      <c r="Z10" s="35" t="s">
        <v>123</v>
      </c>
      <c r="AA10" s="35" t="s">
        <v>60</v>
      </c>
      <c r="AB10" s="35" t="s">
        <v>124</v>
      </c>
      <c r="AC10" s="25" t="s">
        <v>125</v>
      </c>
      <c r="AD10" s="25" t="s">
        <v>126</v>
      </c>
      <c r="AE10" s="52" t="s">
        <v>127</v>
      </c>
      <c r="AF10" s="35" t="s">
        <v>64</v>
      </c>
      <c r="AG10" s="35" t="s">
        <v>81</v>
      </c>
      <c r="AH10" s="35" t="s">
        <v>82</v>
      </c>
      <c r="AI10" s="35" t="s">
        <v>115</v>
      </c>
      <c r="AJ10" s="35" t="s">
        <v>101</v>
      </c>
      <c r="AK10" s="8" t="s">
        <v>128</v>
      </c>
      <c r="AL10" s="39">
        <v>3969</v>
      </c>
      <c r="AM10" s="7">
        <v>110</v>
      </c>
      <c r="AN10" s="7">
        <v>1462</v>
      </c>
      <c r="AO10" s="7" t="s">
        <v>129</v>
      </c>
      <c r="AP10" s="7">
        <v>8960</v>
      </c>
      <c r="AQ10" s="13">
        <v>8960</v>
      </c>
      <c r="AR10" s="38">
        <f t="shared" si="0"/>
        <v>3</v>
      </c>
      <c r="AS10" s="31">
        <f t="shared" si="1"/>
        <v>7</v>
      </c>
      <c r="AT10" s="31">
        <f t="shared" si="2"/>
        <v>10</v>
      </c>
      <c r="AU10" s="31">
        <f t="shared" si="4"/>
        <v>10</v>
      </c>
      <c r="AV10" s="31">
        <f t="shared" si="5"/>
        <v>6</v>
      </c>
      <c r="AW10" s="75">
        <f t="shared" si="6"/>
        <v>99</v>
      </c>
    </row>
    <row r="11" spans="1:49" s="7" customFormat="1" ht="50.1" customHeight="1" x14ac:dyDescent="0.25">
      <c r="A11" s="17">
        <v>8</v>
      </c>
      <c r="B11" s="52" t="s">
        <v>130</v>
      </c>
      <c r="C11" s="8" t="e" vm="7">
        <v>#VALUE!</v>
      </c>
      <c r="D11" s="35" t="s">
        <v>52</v>
      </c>
      <c r="E11" s="35">
        <v>1972</v>
      </c>
      <c r="F11" s="9">
        <v>2001</v>
      </c>
      <c r="G11" s="8" t="s">
        <v>91</v>
      </c>
      <c r="H11" s="35" t="str">
        <f t="shared" si="3"/>
        <v>Hig-rise structure</v>
      </c>
      <c r="I11" s="62" t="s">
        <v>54</v>
      </c>
      <c r="J11" s="62" t="s">
        <v>120</v>
      </c>
      <c r="K11" s="35" t="s">
        <v>121</v>
      </c>
      <c r="L11" s="35">
        <v>10.199999999999999</v>
      </c>
      <c r="M11" s="35" t="s">
        <v>122</v>
      </c>
      <c r="N11" s="10">
        <v>415</v>
      </c>
      <c r="O11" s="34">
        <v>3969</v>
      </c>
      <c r="P11" s="35">
        <v>110</v>
      </c>
      <c r="Q11" s="35" t="s">
        <v>58</v>
      </c>
      <c r="R11" s="35" t="s">
        <v>58</v>
      </c>
      <c r="S11" s="36">
        <v>3.7</v>
      </c>
      <c r="T11" s="11">
        <v>63</v>
      </c>
      <c r="U11" s="36">
        <v>10</v>
      </c>
      <c r="V11" s="14">
        <v>60</v>
      </c>
      <c r="W11" s="36">
        <v>63</v>
      </c>
      <c r="X11" s="36">
        <v>18.3</v>
      </c>
      <c r="Y11" s="12">
        <v>60</v>
      </c>
      <c r="Z11" s="35" t="s">
        <v>123</v>
      </c>
      <c r="AA11" s="35" t="s">
        <v>60</v>
      </c>
      <c r="AB11" s="35" t="s">
        <v>124</v>
      </c>
      <c r="AC11" s="25" t="s">
        <v>125</v>
      </c>
      <c r="AD11" s="25" t="s">
        <v>131</v>
      </c>
      <c r="AE11" s="52" t="s">
        <v>127</v>
      </c>
      <c r="AF11" s="35" t="s">
        <v>64</v>
      </c>
      <c r="AG11" s="35" t="s">
        <v>81</v>
      </c>
      <c r="AH11" s="35" t="s">
        <v>82</v>
      </c>
      <c r="AI11" s="35" t="s">
        <v>115</v>
      </c>
      <c r="AJ11" s="35" t="s">
        <v>101</v>
      </c>
      <c r="AK11" s="8" t="s">
        <v>128</v>
      </c>
      <c r="AL11" s="39">
        <v>3969</v>
      </c>
      <c r="AM11" s="7">
        <v>110</v>
      </c>
      <c r="AN11" s="7">
        <v>660</v>
      </c>
      <c r="AO11" s="7" t="s">
        <v>132</v>
      </c>
      <c r="AP11" s="7">
        <v>5345</v>
      </c>
      <c r="AQ11" s="13">
        <v>5345</v>
      </c>
      <c r="AR11" s="38">
        <f t="shared" si="0"/>
        <v>3</v>
      </c>
      <c r="AS11" s="31">
        <f t="shared" si="1"/>
        <v>7</v>
      </c>
      <c r="AT11" s="31">
        <f t="shared" si="2"/>
        <v>10</v>
      </c>
      <c r="AU11" s="31">
        <f t="shared" si="4"/>
        <v>10</v>
      </c>
      <c r="AV11" s="31">
        <f t="shared" si="5"/>
        <v>6</v>
      </c>
      <c r="AW11" s="75">
        <f t="shared" si="6"/>
        <v>99</v>
      </c>
    </row>
    <row r="12" spans="1:49" s="7" customFormat="1" ht="50.1" customHeight="1" x14ac:dyDescent="0.25">
      <c r="A12" s="17">
        <v>9</v>
      </c>
      <c r="B12" s="52" t="s">
        <v>133</v>
      </c>
      <c r="C12" s="8" t="e" vm="8">
        <v>#VALUE!</v>
      </c>
      <c r="D12" s="35" t="s">
        <v>52</v>
      </c>
      <c r="E12" s="35" t="s">
        <v>134</v>
      </c>
      <c r="F12" s="9">
        <v>2019</v>
      </c>
      <c r="G12" s="8" t="s">
        <v>91</v>
      </c>
      <c r="H12" s="35" t="str">
        <f t="shared" si="3"/>
        <v>Hig-rise structure</v>
      </c>
      <c r="I12" s="62" t="s">
        <v>54</v>
      </c>
      <c r="J12" s="35" t="s">
        <v>58</v>
      </c>
      <c r="K12" s="35" t="s">
        <v>58</v>
      </c>
      <c r="L12" s="35" t="s">
        <v>58</v>
      </c>
      <c r="M12" s="35" t="s">
        <v>135</v>
      </c>
      <c r="N12" s="17">
        <v>58</v>
      </c>
      <c r="O12" s="34" t="s">
        <v>58</v>
      </c>
      <c r="P12" s="35">
        <v>18</v>
      </c>
      <c r="Q12" s="35" t="s">
        <v>58</v>
      </c>
      <c r="R12" s="35" t="s">
        <v>58</v>
      </c>
      <c r="S12" s="36" t="s">
        <v>58</v>
      </c>
      <c r="T12" s="11" t="s">
        <v>58</v>
      </c>
      <c r="U12" s="36" t="s">
        <v>58</v>
      </c>
      <c r="V12" s="14" t="s">
        <v>58</v>
      </c>
      <c r="W12" s="36" t="s">
        <v>58</v>
      </c>
      <c r="X12" s="36" t="s">
        <v>58</v>
      </c>
      <c r="Y12" s="12" t="s">
        <v>58</v>
      </c>
      <c r="Z12" s="35" t="s">
        <v>136</v>
      </c>
      <c r="AA12" s="35" t="s">
        <v>58</v>
      </c>
      <c r="AB12" s="7" t="s">
        <v>58</v>
      </c>
      <c r="AC12" s="26" t="s">
        <v>58</v>
      </c>
      <c r="AD12" s="26" t="s">
        <v>58</v>
      </c>
      <c r="AE12" s="35" t="s">
        <v>58</v>
      </c>
      <c r="AF12" s="35" t="s">
        <v>58</v>
      </c>
      <c r="AG12" s="35" t="s">
        <v>58</v>
      </c>
      <c r="AH12" s="35" t="s">
        <v>58</v>
      </c>
      <c r="AI12" s="35" t="s">
        <v>135</v>
      </c>
      <c r="AJ12" s="35" t="s">
        <v>58</v>
      </c>
      <c r="AK12" s="8" t="s">
        <v>137</v>
      </c>
      <c r="AL12" s="39" t="s">
        <v>58</v>
      </c>
      <c r="AM12" s="7" t="s">
        <v>58</v>
      </c>
      <c r="AN12" s="7">
        <v>3</v>
      </c>
      <c r="AO12" s="7" t="s">
        <v>138</v>
      </c>
      <c r="AP12" s="7" t="s">
        <v>58</v>
      </c>
      <c r="AQ12" s="13" t="s">
        <v>58</v>
      </c>
      <c r="AR12" s="38">
        <f t="shared" si="0"/>
        <v>3</v>
      </c>
      <c r="AS12" s="31">
        <f t="shared" si="1"/>
        <v>4</v>
      </c>
      <c r="AT12" s="31">
        <f t="shared" ref="AT12:AT34" si="7">COUNTIF(N12:P12,"&lt;&gt;-")+COUNTIF(S12:Y12,"&lt;&gt;-")</f>
        <v>2</v>
      </c>
      <c r="AU12" s="31">
        <f t="shared" si="4"/>
        <v>2</v>
      </c>
      <c r="AV12" s="31">
        <f t="shared" si="5"/>
        <v>2</v>
      </c>
      <c r="AW12" s="75">
        <f t="shared" si="6"/>
        <v>32.733333333333334</v>
      </c>
    </row>
    <row r="13" spans="1:49" s="7" customFormat="1" ht="50.1" customHeight="1" x14ac:dyDescent="0.25">
      <c r="A13" s="17">
        <v>10</v>
      </c>
      <c r="B13" s="52" t="s">
        <v>139</v>
      </c>
      <c r="C13" s="8" t="e" vm="9">
        <v>#VALUE!</v>
      </c>
      <c r="D13" s="35" t="s">
        <v>52</v>
      </c>
      <c r="E13" s="35">
        <v>1943</v>
      </c>
      <c r="F13" s="9">
        <v>2001</v>
      </c>
      <c r="G13" s="8" t="s">
        <v>53</v>
      </c>
      <c r="H13" s="35" t="str">
        <f t="shared" si="3"/>
        <v>Low and mid-rise structure</v>
      </c>
      <c r="I13" s="35" t="s">
        <v>54</v>
      </c>
      <c r="J13" s="35" t="s">
        <v>55</v>
      </c>
      <c r="K13" s="35" t="s">
        <v>140</v>
      </c>
      <c r="L13" s="35">
        <v>14</v>
      </c>
      <c r="M13" s="35" t="s">
        <v>135</v>
      </c>
      <c r="N13" s="10">
        <v>21.3</v>
      </c>
      <c r="O13" s="34">
        <v>122000</v>
      </c>
      <c r="P13" s="35">
        <v>5</v>
      </c>
      <c r="Q13" s="35" t="s">
        <v>58</v>
      </c>
      <c r="R13" s="35" t="s">
        <v>58</v>
      </c>
      <c r="S13" s="36">
        <v>3.5</v>
      </c>
      <c r="T13" s="11">
        <v>113.4</v>
      </c>
      <c r="U13" s="36">
        <v>6.1</v>
      </c>
      <c r="V13" s="14">
        <v>22</v>
      </c>
      <c r="W13" s="36">
        <v>281</v>
      </c>
      <c r="X13" s="36">
        <v>6.1</v>
      </c>
      <c r="Y13" s="12">
        <v>21</v>
      </c>
      <c r="Z13" s="35" t="s">
        <v>123</v>
      </c>
      <c r="AA13" s="35" t="s">
        <v>141</v>
      </c>
      <c r="AB13" s="35" t="s">
        <v>124</v>
      </c>
      <c r="AC13" s="25" t="s">
        <v>125</v>
      </c>
      <c r="AD13" s="25" t="s">
        <v>142</v>
      </c>
      <c r="AE13" s="52" t="s">
        <v>143</v>
      </c>
      <c r="AF13" s="35" t="s">
        <v>98</v>
      </c>
      <c r="AG13" s="35" t="s">
        <v>99</v>
      </c>
      <c r="AH13" s="35" t="s">
        <v>66</v>
      </c>
      <c r="AI13" s="35" t="s">
        <v>135</v>
      </c>
      <c r="AJ13" s="35" t="s">
        <v>144</v>
      </c>
      <c r="AK13" s="8" t="s">
        <v>69</v>
      </c>
      <c r="AL13" s="39">
        <f>18.288*12.192 + 9.144*9.144/2</f>
        <v>264.773664</v>
      </c>
      <c r="AM13" s="7">
        <v>5</v>
      </c>
      <c r="AN13" s="7">
        <v>125</v>
      </c>
      <c r="AO13" s="7" t="s">
        <v>145</v>
      </c>
      <c r="AP13" s="7">
        <v>18000</v>
      </c>
      <c r="AQ13" s="13" t="s">
        <v>58</v>
      </c>
      <c r="AR13" s="38">
        <f t="shared" si="0"/>
        <v>3</v>
      </c>
      <c r="AS13" s="31">
        <f t="shared" si="1"/>
        <v>7</v>
      </c>
      <c r="AT13" s="31">
        <f t="shared" si="7"/>
        <v>10</v>
      </c>
      <c r="AU13" s="31">
        <f t="shared" si="4"/>
        <v>10</v>
      </c>
      <c r="AV13" s="31">
        <f t="shared" si="5"/>
        <v>5</v>
      </c>
      <c r="AW13" s="75">
        <f t="shared" si="6"/>
        <v>95.333333333333343</v>
      </c>
    </row>
    <row r="14" spans="1:49" s="7" customFormat="1" ht="50.1" customHeight="1" x14ac:dyDescent="0.25">
      <c r="A14" s="17">
        <v>11</v>
      </c>
      <c r="B14" s="52" t="s">
        <v>146</v>
      </c>
      <c r="C14" s="8" t="e" vm="10">
        <v>#VALUE!</v>
      </c>
      <c r="D14" s="35" t="s">
        <v>71</v>
      </c>
      <c r="E14" s="35" t="s">
        <v>134</v>
      </c>
      <c r="F14" s="9">
        <v>1966</v>
      </c>
      <c r="G14" s="8" t="s">
        <v>91</v>
      </c>
      <c r="H14" s="35" t="str">
        <f>IF(P14=1,"Single-storey structure",IF(P14&lt;=9,"Low and mid-rise structure","Hig-rise structure"))</f>
        <v>Low and mid-rise structure</v>
      </c>
      <c r="I14" s="35" t="s">
        <v>54</v>
      </c>
      <c r="J14" s="35" t="s">
        <v>58</v>
      </c>
      <c r="K14" s="35" t="s">
        <v>147</v>
      </c>
      <c r="L14" s="35" t="s">
        <v>58</v>
      </c>
      <c r="M14" s="35" t="s">
        <v>148</v>
      </c>
      <c r="N14" s="10" t="s">
        <v>58</v>
      </c>
      <c r="O14" s="34">
        <v>845</v>
      </c>
      <c r="P14" s="35">
        <v>6</v>
      </c>
      <c r="Q14" s="35" t="s">
        <v>58</v>
      </c>
      <c r="R14" s="35" t="s">
        <v>58</v>
      </c>
      <c r="S14" s="36" t="s">
        <v>58</v>
      </c>
      <c r="T14" s="47">
        <v>13</v>
      </c>
      <c r="U14" s="39">
        <v>2.82</v>
      </c>
      <c r="V14" s="39">
        <f>T14/U14</f>
        <v>4.6099290780141846</v>
      </c>
      <c r="W14" s="47">
        <v>65</v>
      </c>
      <c r="X14" s="39">
        <v>2.82</v>
      </c>
      <c r="Y14" s="12">
        <f>W14/X14</f>
        <v>23.049645390070925</v>
      </c>
      <c r="Z14" s="35" t="s">
        <v>149</v>
      </c>
      <c r="AA14" s="35" t="s">
        <v>58</v>
      </c>
      <c r="AB14" s="7" t="s">
        <v>58</v>
      </c>
      <c r="AC14" s="26" t="s">
        <v>58</v>
      </c>
      <c r="AD14" s="26" t="s">
        <v>58</v>
      </c>
      <c r="AE14" s="35" t="s">
        <v>58</v>
      </c>
      <c r="AF14" s="35" t="s">
        <v>64</v>
      </c>
      <c r="AG14" s="35" t="s">
        <v>81</v>
      </c>
      <c r="AH14" s="35" t="s">
        <v>82</v>
      </c>
      <c r="AI14" s="35" t="s">
        <v>148</v>
      </c>
      <c r="AJ14" s="35" t="s">
        <v>101</v>
      </c>
      <c r="AK14" s="8" t="s">
        <v>150</v>
      </c>
      <c r="AL14" s="39">
        <f>O14</f>
        <v>845</v>
      </c>
      <c r="AM14" s="7">
        <v>6</v>
      </c>
      <c r="AN14" s="7">
        <v>5</v>
      </c>
      <c r="AO14" s="7" t="s">
        <v>58</v>
      </c>
      <c r="AP14" s="7">
        <v>8</v>
      </c>
      <c r="AQ14" s="13">
        <v>8</v>
      </c>
      <c r="AR14" s="38">
        <f t="shared" si="0"/>
        <v>3</v>
      </c>
      <c r="AS14" s="31">
        <f t="shared" si="1"/>
        <v>5</v>
      </c>
      <c r="AT14" s="31">
        <f t="shared" si="7"/>
        <v>8</v>
      </c>
      <c r="AU14" s="31">
        <f t="shared" si="4"/>
        <v>6</v>
      </c>
      <c r="AV14" s="31">
        <f t="shared" si="5"/>
        <v>6</v>
      </c>
      <c r="AW14" s="75">
        <f t="shared" si="6"/>
        <v>74</v>
      </c>
    </row>
    <row r="15" spans="1:49" s="7" customFormat="1" ht="50.1" customHeight="1" x14ac:dyDescent="0.25">
      <c r="A15" s="17">
        <v>12</v>
      </c>
      <c r="B15" s="52" t="s">
        <v>151</v>
      </c>
      <c r="C15" s="8" t="e" vm="11">
        <v>#VALUE!</v>
      </c>
      <c r="D15" s="35" t="s">
        <v>52</v>
      </c>
      <c r="E15" s="35" t="s">
        <v>134</v>
      </c>
      <c r="F15" s="9">
        <v>1985</v>
      </c>
      <c r="G15" s="8" t="s">
        <v>91</v>
      </c>
      <c r="H15" s="35" t="str">
        <f t="shared" si="3"/>
        <v>Low and mid-rise structure</v>
      </c>
      <c r="I15" s="35" t="s">
        <v>54</v>
      </c>
      <c r="J15" s="35" t="s">
        <v>58</v>
      </c>
      <c r="K15" s="35" t="s">
        <v>58</v>
      </c>
      <c r="L15" s="35" t="s">
        <v>58</v>
      </c>
      <c r="M15" s="35" t="s">
        <v>135</v>
      </c>
      <c r="N15" s="10" t="s">
        <v>58</v>
      </c>
      <c r="O15" s="34" t="s">
        <v>58</v>
      </c>
      <c r="P15" s="35">
        <v>5</v>
      </c>
      <c r="Q15" s="35" t="s">
        <v>58</v>
      </c>
      <c r="R15" s="35" t="s">
        <v>58</v>
      </c>
      <c r="S15" s="36" t="s">
        <v>58</v>
      </c>
      <c r="T15" s="11" t="s">
        <v>58</v>
      </c>
      <c r="U15" s="36" t="s">
        <v>58</v>
      </c>
      <c r="V15" s="14" t="s">
        <v>58</v>
      </c>
      <c r="W15" s="36" t="s">
        <v>58</v>
      </c>
      <c r="X15" s="36" t="s">
        <v>58</v>
      </c>
      <c r="Y15" s="12" t="s">
        <v>58</v>
      </c>
      <c r="Z15" s="35" t="s">
        <v>152</v>
      </c>
      <c r="AA15" s="35" t="s">
        <v>58</v>
      </c>
      <c r="AB15" s="7" t="s">
        <v>58</v>
      </c>
      <c r="AC15" s="26" t="s">
        <v>58</v>
      </c>
      <c r="AD15" s="25" t="s">
        <v>113</v>
      </c>
      <c r="AE15" s="52" t="s">
        <v>153</v>
      </c>
      <c r="AF15" s="35" t="s">
        <v>64</v>
      </c>
      <c r="AG15" s="35" t="s">
        <v>81</v>
      </c>
      <c r="AH15" s="35" t="s">
        <v>82</v>
      </c>
      <c r="AI15" s="35" t="s">
        <v>154</v>
      </c>
      <c r="AJ15" s="35" t="s">
        <v>58</v>
      </c>
      <c r="AK15" s="8" t="s">
        <v>102</v>
      </c>
      <c r="AL15" s="39" t="s">
        <v>58</v>
      </c>
      <c r="AM15" s="7">
        <v>5</v>
      </c>
      <c r="AN15" s="7">
        <v>3</v>
      </c>
      <c r="AO15" s="7" t="s">
        <v>58</v>
      </c>
      <c r="AP15" s="7" t="s">
        <v>58</v>
      </c>
      <c r="AQ15" s="13" t="s">
        <v>58</v>
      </c>
      <c r="AR15" s="38">
        <f t="shared" si="0"/>
        <v>3</v>
      </c>
      <c r="AS15" s="31">
        <f t="shared" si="1"/>
        <v>4</v>
      </c>
      <c r="AT15" s="31">
        <f t="shared" si="7"/>
        <v>1</v>
      </c>
      <c r="AU15" s="31">
        <f t="shared" si="4"/>
        <v>6</v>
      </c>
      <c r="AV15" s="31">
        <f t="shared" si="5"/>
        <v>3</v>
      </c>
      <c r="AW15" s="75">
        <f t="shared" si="6"/>
        <v>54.7</v>
      </c>
    </row>
    <row r="16" spans="1:49" s="7" customFormat="1" ht="50.1" customHeight="1" x14ac:dyDescent="0.25">
      <c r="A16" s="17">
        <v>13</v>
      </c>
      <c r="B16" s="52" t="s">
        <v>155</v>
      </c>
      <c r="C16" s="8" t="e" vm="12">
        <v>#VALUE!</v>
      </c>
      <c r="D16" s="35" t="s">
        <v>156</v>
      </c>
      <c r="E16" s="35">
        <v>2005</v>
      </c>
      <c r="F16" s="9">
        <v>2013</v>
      </c>
      <c r="G16" s="8" t="s">
        <v>53</v>
      </c>
      <c r="H16" s="35" t="str">
        <f t="shared" si="3"/>
        <v>Low and mid-rise structure</v>
      </c>
      <c r="I16" s="35" t="s">
        <v>54</v>
      </c>
      <c r="J16" s="35" t="s">
        <v>58</v>
      </c>
      <c r="K16" s="35" t="s">
        <v>58</v>
      </c>
      <c r="L16" s="35" t="s">
        <v>58</v>
      </c>
      <c r="M16" s="35" t="s">
        <v>135</v>
      </c>
      <c r="N16" s="10" t="s">
        <v>58</v>
      </c>
      <c r="O16" s="34" t="s">
        <v>58</v>
      </c>
      <c r="P16" s="35">
        <v>9</v>
      </c>
      <c r="Q16" s="35" t="s">
        <v>58</v>
      </c>
      <c r="R16" s="35" t="s">
        <v>58</v>
      </c>
      <c r="S16" s="36" t="s">
        <v>58</v>
      </c>
      <c r="T16" s="11" t="s">
        <v>58</v>
      </c>
      <c r="U16" s="36" t="s">
        <v>58</v>
      </c>
      <c r="V16" s="14" t="s">
        <v>58</v>
      </c>
      <c r="W16" s="36" t="s">
        <v>58</v>
      </c>
      <c r="X16" s="36" t="s">
        <v>58</v>
      </c>
      <c r="Y16" s="12" t="s">
        <v>58</v>
      </c>
      <c r="Z16" s="35" t="s">
        <v>157</v>
      </c>
      <c r="AA16" s="35" t="s">
        <v>60</v>
      </c>
      <c r="AB16" s="35" t="s">
        <v>58</v>
      </c>
      <c r="AC16" s="26" t="s">
        <v>58</v>
      </c>
      <c r="AD16" s="25" t="s">
        <v>158</v>
      </c>
      <c r="AE16" s="52" t="s">
        <v>159</v>
      </c>
      <c r="AF16" s="35" t="s">
        <v>98</v>
      </c>
      <c r="AG16" s="35" t="s">
        <v>99</v>
      </c>
      <c r="AH16" s="35" t="s">
        <v>82</v>
      </c>
      <c r="AI16" s="35" t="s">
        <v>135</v>
      </c>
      <c r="AJ16" s="35" t="s">
        <v>101</v>
      </c>
      <c r="AK16" s="8" t="s">
        <v>160</v>
      </c>
      <c r="AL16" s="39" t="s">
        <v>58</v>
      </c>
      <c r="AM16" s="7">
        <v>9</v>
      </c>
      <c r="AN16" s="7">
        <v>1134</v>
      </c>
      <c r="AO16" s="7" t="s">
        <v>161</v>
      </c>
      <c r="AP16" s="7">
        <v>3600</v>
      </c>
      <c r="AQ16" s="13">
        <v>3600</v>
      </c>
      <c r="AR16" s="38">
        <f t="shared" si="0"/>
        <v>3</v>
      </c>
      <c r="AS16" s="31">
        <f t="shared" si="1"/>
        <v>4</v>
      </c>
      <c r="AT16" s="31">
        <f t="shared" si="7"/>
        <v>1</v>
      </c>
      <c r="AU16" s="31">
        <f t="shared" si="4"/>
        <v>8</v>
      </c>
      <c r="AV16" s="31">
        <f t="shared" si="5"/>
        <v>5</v>
      </c>
      <c r="AW16" s="75">
        <f t="shared" si="6"/>
        <v>71.63333333333334</v>
      </c>
    </row>
    <row r="17" spans="1:49" s="7" customFormat="1" ht="50.1" customHeight="1" x14ac:dyDescent="0.25">
      <c r="A17" s="17">
        <v>14</v>
      </c>
      <c r="B17" s="52" t="s">
        <v>162</v>
      </c>
      <c r="C17" s="8" t="e" vm="13">
        <v>#VALUE!</v>
      </c>
      <c r="D17" s="35" t="s">
        <v>52</v>
      </c>
      <c r="E17" s="35">
        <v>1973</v>
      </c>
      <c r="F17" s="9">
        <v>1973</v>
      </c>
      <c r="G17" s="8" t="s">
        <v>53</v>
      </c>
      <c r="H17" s="35" t="str">
        <f t="shared" si="3"/>
        <v>Hig-rise structure</v>
      </c>
      <c r="I17" s="35" t="s">
        <v>106</v>
      </c>
      <c r="J17" s="62" t="s">
        <v>58</v>
      </c>
      <c r="K17" s="35" t="s">
        <v>163</v>
      </c>
      <c r="L17" s="35">
        <v>20</v>
      </c>
      <c r="M17" s="35" t="s">
        <v>164</v>
      </c>
      <c r="N17" s="10">
        <f>3*26+14</f>
        <v>92</v>
      </c>
      <c r="O17" s="34">
        <f>118*23</f>
        <v>2714</v>
      </c>
      <c r="P17" s="35">
        <f>26+4</f>
        <v>30</v>
      </c>
      <c r="Q17" s="35" t="s">
        <v>58</v>
      </c>
      <c r="R17" s="35" t="s">
        <v>58</v>
      </c>
      <c r="S17" s="36">
        <v>3</v>
      </c>
      <c r="T17" s="11">
        <v>23</v>
      </c>
      <c r="U17" s="36">
        <v>7</v>
      </c>
      <c r="V17" s="14">
        <v>3</v>
      </c>
      <c r="W17" s="36">
        <v>118</v>
      </c>
      <c r="X17" s="36">
        <v>6</v>
      </c>
      <c r="Y17" s="12">
        <v>20</v>
      </c>
      <c r="Z17" s="35" t="s">
        <v>165</v>
      </c>
      <c r="AA17" s="35" t="s">
        <v>166</v>
      </c>
      <c r="AB17" s="35">
        <v>1</v>
      </c>
      <c r="AC17" s="25" t="s">
        <v>61</v>
      </c>
      <c r="AD17" s="25" t="s">
        <v>167</v>
      </c>
      <c r="AE17" s="52" t="s">
        <v>168</v>
      </c>
      <c r="AF17" s="35" t="s">
        <v>98</v>
      </c>
      <c r="AG17" s="35" t="s">
        <v>99</v>
      </c>
      <c r="AH17" s="35" t="s">
        <v>66</v>
      </c>
      <c r="AI17" s="35" t="s">
        <v>58</v>
      </c>
      <c r="AJ17" s="40" t="s">
        <v>58</v>
      </c>
      <c r="AK17" s="8" t="s">
        <v>85</v>
      </c>
      <c r="AL17" s="39" t="s">
        <v>58</v>
      </c>
      <c r="AM17" s="7" t="s">
        <v>58</v>
      </c>
      <c r="AN17" s="7">
        <v>14</v>
      </c>
      <c r="AO17" s="7" t="s">
        <v>58</v>
      </c>
      <c r="AP17" s="7" t="s">
        <v>58</v>
      </c>
      <c r="AQ17" s="13" t="s">
        <v>58</v>
      </c>
      <c r="AR17" s="38">
        <f t="shared" si="0"/>
        <v>3</v>
      </c>
      <c r="AS17" s="31">
        <f t="shared" si="1"/>
        <v>6</v>
      </c>
      <c r="AT17" s="31">
        <f t="shared" si="7"/>
        <v>10</v>
      </c>
      <c r="AU17" s="31">
        <f t="shared" si="4"/>
        <v>8</v>
      </c>
      <c r="AV17" s="31">
        <f t="shared" si="5"/>
        <v>2</v>
      </c>
      <c r="AW17" s="75">
        <f t="shared" si="6"/>
        <v>72.733333333333334</v>
      </c>
    </row>
    <row r="18" spans="1:49" s="7" customFormat="1" ht="50.1" customHeight="1" x14ac:dyDescent="0.25">
      <c r="A18" s="17">
        <v>15</v>
      </c>
      <c r="B18" s="52" t="s">
        <v>169</v>
      </c>
      <c r="C18" s="8" t="e" vm="14">
        <v>#VALUE!</v>
      </c>
      <c r="D18" s="35" t="s">
        <v>170</v>
      </c>
      <c r="E18" s="35">
        <v>2004</v>
      </c>
      <c r="F18" s="9">
        <v>2006</v>
      </c>
      <c r="G18" s="8" t="s">
        <v>91</v>
      </c>
      <c r="H18" s="35" t="str">
        <f t="shared" si="3"/>
        <v>Single-storey structure</v>
      </c>
      <c r="I18" s="35" t="s">
        <v>171</v>
      </c>
      <c r="J18" s="35" t="s">
        <v>172</v>
      </c>
      <c r="K18" s="35" t="s">
        <v>173</v>
      </c>
      <c r="L18" s="35" t="s">
        <v>173</v>
      </c>
      <c r="M18" s="35" t="s">
        <v>174</v>
      </c>
      <c r="N18" s="10">
        <v>6.2</v>
      </c>
      <c r="O18" s="34">
        <f>T18*W18</f>
        <v>2814</v>
      </c>
      <c r="P18" s="35">
        <v>1</v>
      </c>
      <c r="Q18" s="35" t="s">
        <v>58</v>
      </c>
      <c r="R18" s="35" t="s">
        <v>58</v>
      </c>
      <c r="S18" s="36">
        <v>6.2</v>
      </c>
      <c r="T18" s="11">
        <v>42</v>
      </c>
      <c r="U18" s="36">
        <v>42</v>
      </c>
      <c r="V18" s="14">
        <v>1</v>
      </c>
      <c r="W18" s="36">
        <v>67</v>
      </c>
      <c r="X18" s="36">
        <v>9</v>
      </c>
      <c r="Y18" s="12">
        <v>7</v>
      </c>
      <c r="Z18" s="35" t="s">
        <v>175</v>
      </c>
      <c r="AA18" s="35" t="s">
        <v>176</v>
      </c>
      <c r="AB18" s="35">
        <v>1</v>
      </c>
      <c r="AC18" s="25" t="s">
        <v>61</v>
      </c>
      <c r="AD18" s="25" t="s">
        <v>177</v>
      </c>
      <c r="AE18" s="52" t="s">
        <v>178</v>
      </c>
      <c r="AF18" s="35" t="s">
        <v>64</v>
      </c>
      <c r="AG18" s="35" t="s">
        <v>179</v>
      </c>
      <c r="AH18" s="35" t="s">
        <v>180</v>
      </c>
      <c r="AI18" s="35" t="s">
        <v>181</v>
      </c>
      <c r="AJ18" s="35" t="s">
        <v>101</v>
      </c>
      <c r="AK18" s="8" t="s">
        <v>182</v>
      </c>
      <c r="AL18" s="39">
        <f>O18</f>
        <v>2814</v>
      </c>
      <c r="AM18" s="7">
        <v>1</v>
      </c>
      <c r="AN18" s="7">
        <v>0</v>
      </c>
      <c r="AO18" s="7" t="s">
        <v>183</v>
      </c>
      <c r="AP18" s="7">
        <v>0</v>
      </c>
      <c r="AQ18" s="13">
        <v>0</v>
      </c>
      <c r="AR18" s="38">
        <f t="shared" si="0"/>
        <v>3</v>
      </c>
      <c r="AS18" s="31">
        <f t="shared" si="1"/>
        <v>7</v>
      </c>
      <c r="AT18" s="31">
        <f t="shared" si="7"/>
        <v>10</v>
      </c>
      <c r="AU18" s="31">
        <f t="shared" si="4"/>
        <v>10</v>
      </c>
      <c r="AV18" s="31">
        <f t="shared" si="5"/>
        <v>6</v>
      </c>
      <c r="AW18" s="75">
        <f t="shared" si="6"/>
        <v>99</v>
      </c>
    </row>
    <row r="19" spans="1:49" s="7" customFormat="1" ht="50.1" customHeight="1" x14ac:dyDescent="0.25">
      <c r="A19" s="17">
        <v>16</v>
      </c>
      <c r="B19" s="52" t="s">
        <v>184</v>
      </c>
      <c r="C19" s="8" t="e" vm="15">
        <v>#VALUE!</v>
      </c>
      <c r="D19" s="35" t="s">
        <v>52</v>
      </c>
      <c r="E19" s="35">
        <v>1981</v>
      </c>
      <c r="F19" s="9">
        <v>2021</v>
      </c>
      <c r="G19" s="8" t="s">
        <v>53</v>
      </c>
      <c r="H19" s="35" t="str">
        <f t="shared" si="3"/>
        <v>Hig-rise structure</v>
      </c>
      <c r="I19" s="35" t="s">
        <v>54</v>
      </c>
      <c r="J19" s="35" t="s">
        <v>55</v>
      </c>
      <c r="K19" s="35" t="s">
        <v>58</v>
      </c>
      <c r="L19" s="35" t="s">
        <v>185</v>
      </c>
      <c r="M19" s="35" t="s">
        <v>186</v>
      </c>
      <c r="N19" s="10">
        <f>3.378+38.463</f>
        <v>41.841000000000001</v>
      </c>
      <c r="O19" s="34">
        <f>(60.554*24.419)+(7.112+3.658+3.81)*25.198 +(14.428+4.115)*5.334</f>
        <v>1944.963328</v>
      </c>
      <c r="P19" s="35">
        <v>12</v>
      </c>
      <c r="Q19" s="35" t="s">
        <v>58</v>
      </c>
      <c r="R19" s="35" t="s">
        <v>58</v>
      </c>
      <c r="S19" s="36">
        <v>2.69</v>
      </c>
      <c r="T19" s="11">
        <v>14.58</v>
      </c>
      <c r="U19" s="36">
        <v>7.1120000000000001</v>
      </c>
      <c r="V19" s="14">
        <v>4</v>
      </c>
      <c r="W19" s="11">
        <f>60.554</f>
        <v>60.554000000000002</v>
      </c>
      <c r="X19" s="36">
        <v>7.01</v>
      </c>
      <c r="Y19" s="12">
        <v>10</v>
      </c>
      <c r="Z19" s="35" t="s">
        <v>187</v>
      </c>
      <c r="AA19" s="35" t="s">
        <v>188</v>
      </c>
      <c r="AB19" s="35">
        <v>1</v>
      </c>
      <c r="AC19" s="25" t="s">
        <v>61</v>
      </c>
      <c r="AD19" s="72" t="s">
        <v>62</v>
      </c>
      <c r="AE19" s="52" t="s">
        <v>189</v>
      </c>
      <c r="AF19" s="35" t="s">
        <v>98</v>
      </c>
      <c r="AG19" s="35" t="s">
        <v>99</v>
      </c>
      <c r="AH19" s="35" t="s">
        <v>180</v>
      </c>
      <c r="AI19" s="35" t="s">
        <v>190</v>
      </c>
      <c r="AJ19" s="35" t="s">
        <v>191</v>
      </c>
      <c r="AK19" s="8" t="s">
        <v>85</v>
      </c>
      <c r="AL19" s="39">
        <v>980</v>
      </c>
      <c r="AM19" s="7">
        <v>12</v>
      </c>
      <c r="AN19" s="7">
        <v>98</v>
      </c>
      <c r="AO19" s="7" t="s">
        <v>192</v>
      </c>
      <c r="AP19" s="7" t="s">
        <v>58</v>
      </c>
      <c r="AQ19" s="13" t="s">
        <v>58</v>
      </c>
      <c r="AR19" s="38">
        <f t="shared" si="0"/>
        <v>3</v>
      </c>
      <c r="AS19" s="31">
        <f t="shared" si="1"/>
        <v>6</v>
      </c>
      <c r="AT19" s="31">
        <f t="shared" si="7"/>
        <v>10</v>
      </c>
      <c r="AU19" s="31">
        <f t="shared" si="4"/>
        <v>10</v>
      </c>
      <c r="AV19" s="31">
        <f t="shared" si="5"/>
        <v>4</v>
      </c>
      <c r="AW19" s="75">
        <f t="shared" si="6"/>
        <v>89.666666666666671</v>
      </c>
    </row>
    <row r="20" spans="1:49" s="7" customFormat="1" ht="50.1" customHeight="1" x14ac:dyDescent="0.25">
      <c r="A20" s="17">
        <v>17</v>
      </c>
      <c r="B20" s="52" t="s">
        <v>193</v>
      </c>
      <c r="C20" s="8" t="e" vm="16">
        <v>#VALUE!</v>
      </c>
      <c r="D20" s="35" t="s">
        <v>71</v>
      </c>
      <c r="E20" s="35">
        <v>1965</v>
      </c>
      <c r="F20" s="9">
        <v>1997</v>
      </c>
      <c r="G20" s="8" t="s">
        <v>53</v>
      </c>
      <c r="H20" s="35" t="str">
        <f t="shared" si="3"/>
        <v>Low and mid-rise structure</v>
      </c>
      <c r="I20" s="35" t="s">
        <v>106</v>
      </c>
      <c r="J20" s="62" t="s">
        <v>58</v>
      </c>
      <c r="K20" s="35" t="s">
        <v>194</v>
      </c>
      <c r="L20" s="35">
        <v>22.9</v>
      </c>
      <c r="M20" s="35" t="s">
        <v>115</v>
      </c>
      <c r="N20" s="10" t="s">
        <v>58</v>
      </c>
      <c r="O20" s="34" t="s">
        <v>58</v>
      </c>
      <c r="P20" s="35">
        <v>4</v>
      </c>
      <c r="Q20" s="35" t="s">
        <v>58</v>
      </c>
      <c r="R20" s="35" t="s">
        <v>58</v>
      </c>
      <c r="S20" s="36" t="s">
        <v>58</v>
      </c>
      <c r="T20" s="11" t="s">
        <v>58</v>
      </c>
      <c r="U20" s="36">
        <v>6.4</v>
      </c>
      <c r="V20" s="14" t="s">
        <v>58</v>
      </c>
      <c r="W20" s="11" t="s">
        <v>58</v>
      </c>
      <c r="X20" s="36">
        <v>7.33</v>
      </c>
      <c r="Y20" s="15" t="s">
        <v>58</v>
      </c>
      <c r="Z20" s="35" t="s">
        <v>195</v>
      </c>
      <c r="AA20" s="35" t="s">
        <v>196</v>
      </c>
      <c r="AB20" s="35">
        <v>3</v>
      </c>
      <c r="AC20" s="25" t="s">
        <v>112</v>
      </c>
      <c r="AD20" s="72" t="s">
        <v>197</v>
      </c>
      <c r="AE20" s="52" t="s">
        <v>198</v>
      </c>
      <c r="AF20" s="35" t="s">
        <v>199</v>
      </c>
      <c r="AG20" s="7" t="s">
        <v>200</v>
      </c>
      <c r="AH20" s="7" t="s">
        <v>180</v>
      </c>
      <c r="AI20" s="35" t="s">
        <v>166</v>
      </c>
      <c r="AJ20" s="35" t="s">
        <v>201</v>
      </c>
      <c r="AK20" s="8" t="s">
        <v>202</v>
      </c>
      <c r="AL20" s="39">
        <f>15*15</f>
        <v>225</v>
      </c>
      <c r="AM20" s="7">
        <v>1</v>
      </c>
      <c r="AN20" s="7">
        <v>0</v>
      </c>
      <c r="AO20" s="7" t="s">
        <v>203</v>
      </c>
      <c r="AP20" s="7">
        <v>0</v>
      </c>
      <c r="AQ20" s="13">
        <v>0</v>
      </c>
      <c r="AR20" s="38">
        <f t="shared" si="0"/>
        <v>3</v>
      </c>
      <c r="AS20" s="31">
        <f t="shared" si="1"/>
        <v>6</v>
      </c>
      <c r="AT20" s="31">
        <f t="shared" si="7"/>
        <v>3</v>
      </c>
      <c r="AU20" s="31">
        <f t="shared" si="4"/>
        <v>10</v>
      </c>
      <c r="AV20" s="31">
        <f t="shared" si="5"/>
        <v>6</v>
      </c>
      <c r="AW20" s="75">
        <f t="shared" si="6"/>
        <v>90.699999999999989</v>
      </c>
    </row>
    <row r="21" spans="1:49" s="7" customFormat="1" ht="50.1" customHeight="1" x14ac:dyDescent="0.25">
      <c r="A21" s="17">
        <v>18</v>
      </c>
      <c r="B21" s="52" t="s">
        <v>204</v>
      </c>
      <c r="C21" s="8" t="e" vm="15">
        <v>#VALUE!</v>
      </c>
      <c r="D21" s="35" t="s">
        <v>52</v>
      </c>
      <c r="E21" s="35" t="s">
        <v>134</v>
      </c>
      <c r="F21" s="9">
        <v>2012</v>
      </c>
      <c r="G21" s="8" t="s">
        <v>72</v>
      </c>
      <c r="H21" s="35" t="str">
        <f t="shared" si="3"/>
        <v>Low and mid-rise structure</v>
      </c>
      <c r="I21" s="35" t="s">
        <v>54</v>
      </c>
      <c r="J21" s="35" t="s">
        <v>58</v>
      </c>
      <c r="K21" s="35" t="s">
        <v>205</v>
      </c>
      <c r="L21" s="35" t="s">
        <v>58</v>
      </c>
      <c r="M21" s="35" t="s">
        <v>206</v>
      </c>
      <c r="N21" s="10">
        <v>18.899999999999999</v>
      </c>
      <c r="O21" s="34">
        <f>93*119</f>
        <v>11067</v>
      </c>
      <c r="P21" s="35">
        <v>6</v>
      </c>
      <c r="Q21" s="35" t="s">
        <v>58</v>
      </c>
      <c r="R21" s="35" t="s">
        <v>58</v>
      </c>
      <c r="S21" s="36">
        <v>3.15</v>
      </c>
      <c r="T21" s="11">
        <v>93</v>
      </c>
      <c r="U21" s="36">
        <v>14.6</v>
      </c>
      <c r="V21" s="14">
        <v>10</v>
      </c>
      <c r="W21" s="36">
        <v>119</v>
      </c>
      <c r="X21" s="36">
        <v>18.600000000000001</v>
      </c>
      <c r="Y21" s="12">
        <v>5</v>
      </c>
      <c r="Z21" s="35" t="s">
        <v>207</v>
      </c>
      <c r="AA21" s="35" t="s">
        <v>208</v>
      </c>
      <c r="AB21" s="35">
        <v>1</v>
      </c>
      <c r="AC21" s="25" t="s">
        <v>112</v>
      </c>
      <c r="AD21" s="72" t="s">
        <v>209</v>
      </c>
      <c r="AE21" s="52" t="s">
        <v>210</v>
      </c>
      <c r="AF21" s="35" t="s">
        <v>64</v>
      </c>
      <c r="AG21" s="35" t="s">
        <v>211</v>
      </c>
      <c r="AH21" s="35" t="s">
        <v>66</v>
      </c>
      <c r="AI21" s="35" t="s">
        <v>148</v>
      </c>
      <c r="AJ21" s="35" t="s">
        <v>58</v>
      </c>
      <c r="AK21" s="8" t="s">
        <v>202</v>
      </c>
      <c r="AL21" s="39">
        <f>37.2*40.23</f>
        <v>1496.556</v>
      </c>
      <c r="AM21" s="31" t="s">
        <v>58</v>
      </c>
      <c r="AN21" s="7">
        <v>4</v>
      </c>
      <c r="AO21" s="7" t="s">
        <v>58</v>
      </c>
      <c r="AP21" s="7" t="s">
        <v>58</v>
      </c>
      <c r="AQ21" s="13" t="s">
        <v>58</v>
      </c>
      <c r="AR21" s="38">
        <f t="shared" si="0"/>
        <v>3</v>
      </c>
      <c r="AS21" s="31">
        <f t="shared" si="1"/>
        <v>5</v>
      </c>
      <c r="AT21" s="31">
        <f t="shared" si="7"/>
        <v>10</v>
      </c>
      <c r="AU21" s="31">
        <f t="shared" si="4"/>
        <v>9</v>
      </c>
      <c r="AV21" s="31">
        <f t="shared" si="5"/>
        <v>3</v>
      </c>
      <c r="AW21" s="75">
        <f t="shared" si="6"/>
        <v>79.2</v>
      </c>
    </row>
    <row r="22" spans="1:49" s="7" customFormat="1" ht="50.1" customHeight="1" x14ac:dyDescent="0.25">
      <c r="A22" s="17">
        <v>19</v>
      </c>
      <c r="B22" s="52" t="s">
        <v>212</v>
      </c>
      <c r="C22" s="8" t="e" vm="15">
        <v>#VALUE!</v>
      </c>
      <c r="D22" s="35" t="s">
        <v>52</v>
      </c>
      <c r="E22" s="35" t="s">
        <v>134</v>
      </c>
      <c r="F22" s="9">
        <v>2016</v>
      </c>
      <c r="G22" s="8" t="s">
        <v>72</v>
      </c>
      <c r="H22" s="35" t="str">
        <f t="shared" si="3"/>
        <v>Low and mid-rise structure</v>
      </c>
      <c r="I22" s="35" t="s">
        <v>54</v>
      </c>
      <c r="J22" s="35" t="s">
        <v>58</v>
      </c>
      <c r="K22" s="35" t="s">
        <v>205</v>
      </c>
      <c r="L22" s="35" t="s">
        <v>58</v>
      </c>
      <c r="M22" s="35" t="s">
        <v>206</v>
      </c>
      <c r="N22" s="10">
        <v>19.899999999999999</v>
      </c>
      <c r="O22" s="34">
        <f>93*119</f>
        <v>11067</v>
      </c>
      <c r="P22" s="35">
        <v>6</v>
      </c>
      <c r="Q22" s="35" t="s">
        <v>58</v>
      </c>
      <c r="R22" s="35" t="s">
        <v>58</v>
      </c>
      <c r="S22" s="36">
        <v>3.15</v>
      </c>
      <c r="T22" s="11">
        <v>93</v>
      </c>
      <c r="U22" s="36">
        <v>14.6</v>
      </c>
      <c r="V22" s="14">
        <v>10</v>
      </c>
      <c r="W22" s="36">
        <v>119</v>
      </c>
      <c r="X22" s="36">
        <v>18.600000000000001</v>
      </c>
      <c r="Y22" s="12">
        <v>5</v>
      </c>
      <c r="Z22" s="35" t="s">
        <v>213</v>
      </c>
      <c r="AA22" s="35" t="s">
        <v>214</v>
      </c>
      <c r="AB22" s="35">
        <v>2</v>
      </c>
      <c r="AC22" s="25" t="s">
        <v>112</v>
      </c>
      <c r="AD22" s="72" t="s">
        <v>197</v>
      </c>
      <c r="AE22" s="52" t="s">
        <v>215</v>
      </c>
      <c r="AF22" s="35" t="s">
        <v>64</v>
      </c>
      <c r="AG22" s="35" t="s">
        <v>81</v>
      </c>
      <c r="AH22" s="35" t="s">
        <v>180</v>
      </c>
      <c r="AI22" s="35" t="s">
        <v>216</v>
      </c>
      <c r="AJ22" s="35" t="s">
        <v>217</v>
      </c>
      <c r="AK22" s="8" t="s">
        <v>202</v>
      </c>
      <c r="AL22" s="39" t="s">
        <v>58</v>
      </c>
      <c r="AM22" s="7" t="s">
        <v>58</v>
      </c>
      <c r="AN22" s="7">
        <v>0</v>
      </c>
      <c r="AO22" s="7" t="s">
        <v>58</v>
      </c>
      <c r="AP22" s="7" t="s">
        <v>58</v>
      </c>
      <c r="AQ22" s="13" t="s">
        <v>58</v>
      </c>
      <c r="AR22" s="38">
        <f t="shared" si="0"/>
        <v>3</v>
      </c>
      <c r="AS22" s="31">
        <f t="shared" si="1"/>
        <v>5</v>
      </c>
      <c r="AT22" s="31">
        <f t="shared" si="7"/>
        <v>10</v>
      </c>
      <c r="AU22" s="31">
        <f t="shared" si="4"/>
        <v>10</v>
      </c>
      <c r="AV22" s="31">
        <f t="shared" si="5"/>
        <v>2</v>
      </c>
      <c r="AW22" s="75">
        <f t="shared" si="6"/>
        <v>80.333333333333329</v>
      </c>
    </row>
    <row r="23" spans="1:49" s="7" customFormat="1" ht="50.1" customHeight="1" x14ac:dyDescent="0.25">
      <c r="A23" s="17">
        <v>20</v>
      </c>
      <c r="B23" s="52" t="s">
        <v>218</v>
      </c>
      <c r="C23" s="8" t="e" vm="17">
        <v>#VALUE!</v>
      </c>
      <c r="D23" s="35" t="s">
        <v>52</v>
      </c>
      <c r="E23" s="35" t="s">
        <v>134</v>
      </c>
      <c r="F23" s="9">
        <v>2004</v>
      </c>
      <c r="G23" s="8" t="s">
        <v>53</v>
      </c>
      <c r="H23" s="35" t="str">
        <f>IF(P23=1,"Single-storey structure",IF(P23&lt;=9,"Low and mid-rise structure","Hig-rise structure"))</f>
        <v>Hig-rise structure</v>
      </c>
      <c r="I23" s="35" t="s">
        <v>54</v>
      </c>
      <c r="J23" s="35" t="s">
        <v>58</v>
      </c>
      <c r="K23" s="35" t="s">
        <v>219</v>
      </c>
      <c r="L23" s="41" t="s">
        <v>58</v>
      </c>
      <c r="M23" s="35" t="s">
        <v>220</v>
      </c>
      <c r="N23" s="16" t="s">
        <v>58</v>
      </c>
      <c r="O23" s="34">
        <f>110*(11*3+14.5)</f>
        <v>5225</v>
      </c>
      <c r="P23" s="35">
        <v>10</v>
      </c>
      <c r="Q23" s="35" t="s">
        <v>58</v>
      </c>
      <c r="R23" s="35" t="s">
        <v>58</v>
      </c>
      <c r="S23" s="37" t="s">
        <v>58</v>
      </c>
      <c r="T23" s="11">
        <f>11*3+14.5</f>
        <v>47.5</v>
      </c>
      <c r="U23" s="36" t="s">
        <v>221</v>
      </c>
      <c r="V23" s="14">
        <v>4</v>
      </c>
      <c r="W23" s="36">
        <f>4*X23</f>
        <v>48</v>
      </c>
      <c r="X23" s="36">
        <v>12</v>
      </c>
      <c r="Y23" s="12">
        <v>4</v>
      </c>
      <c r="Z23" s="35" t="s">
        <v>222</v>
      </c>
      <c r="AA23" s="7" t="s">
        <v>58</v>
      </c>
      <c r="AB23" s="7" t="s">
        <v>58</v>
      </c>
      <c r="AC23" s="26" t="s">
        <v>58</v>
      </c>
      <c r="AD23" s="73" t="s">
        <v>58</v>
      </c>
      <c r="AE23" s="52" t="s">
        <v>223</v>
      </c>
      <c r="AF23" s="35" t="s">
        <v>64</v>
      </c>
      <c r="AG23" s="35" t="s">
        <v>81</v>
      </c>
      <c r="AH23" s="35" t="s">
        <v>82</v>
      </c>
      <c r="AI23" s="35" t="s">
        <v>224</v>
      </c>
      <c r="AJ23" s="35" t="s">
        <v>225</v>
      </c>
      <c r="AK23" s="8" t="s">
        <v>226</v>
      </c>
      <c r="AL23" s="39">
        <f>14.5*110</f>
        <v>1595</v>
      </c>
      <c r="AM23" s="7" t="s">
        <v>58</v>
      </c>
      <c r="AN23" s="7">
        <v>4</v>
      </c>
      <c r="AO23" s="7" t="s">
        <v>58</v>
      </c>
      <c r="AP23" s="7" t="s">
        <v>58</v>
      </c>
      <c r="AQ23" s="13" t="s">
        <v>58</v>
      </c>
      <c r="AR23" s="38">
        <f t="shared" si="0"/>
        <v>3</v>
      </c>
      <c r="AS23" s="31">
        <f t="shared" si="1"/>
        <v>5</v>
      </c>
      <c r="AT23" s="31">
        <f t="shared" si="7"/>
        <v>8</v>
      </c>
      <c r="AU23" s="31">
        <f t="shared" si="4"/>
        <v>6</v>
      </c>
      <c r="AV23" s="31">
        <f t="shared" si="5"/>
        <v>3</v>
      </c>
      <c r="AW23" s="75">
        <f t="shared" si="6"/>
        <v>63</v>
      </c>
    </row>
    <row r="24" spans="1:49" s="7" customFormat="1" ht="50.1" customHeight="1" x14ac:dyDescent="0.25">
      <c r="A24" s="17">
        <v>21</v>
      </c>
      <c r="B24" s="52" t="s">
        <v>227</v>
      </c>
      <c r="C24" s="8" t="e" vm="18">
        <v>#VALUE!</v>
      </c>
      <c r="D24" s="35" t="s">
        <v>88</v>
      </c>
      <c r="E24" s="35">
        <v>2006</v>
      </c>
      <c r="F24" s="9">
        <v>2006</v>
      </c>
      <c r="G24" s="8" t="s">
        <v>53</v>
      </c>
      <c r="H24" s="35" t="str">
        <f t="shared" si="3"/>
        <v>Low and mid-rise structure</v>
      </c>
      <c r="I24" s="62" t="s">
        <v>106</v>
      </c>
      <c r="J24" s="62" t="s">
        <v>58</v>
      </c>
      <c r="K24" s="35" t="s">
        <v>228</v>
      </c>
      <c r="L24" s="35">
        <v>38</v>
      </c>
      <c r="M24" s="35" t="s">
        <v>229</v>
      </c>
      <c r="N24" s="10">
        <f>5*3.15</f>
        <v>15.75</v>
      </c>
      <c r="O24" s="34">
        <f>T24*W24</f>
        <v>8960</v>
      </c>
      <c r="P24" s="35">
        <v>5</v>
      </c>
      <c r="Q24" s="35" t="s">
        <v>58</v>
      </c>
      <c r="R24" s="35" t="s">
        <v>58</v>
      </c>
      <c r="S24" s="36">
        <v>2.76</v>
      </c>
      <c r="T24" s="11">
        <v>80</v>
      </c>
      <c r="U24" s="36">
        <v>8</v>
      </c>
      <c r="V24" s="14">
        <f>T24/U24</f>
        <v>10</v>
      </c>
      <c r="W24" s="36">
        <v>112</v>
      </c>
      <c r="X24" s="36">
        <v>8</v>
      </c>
      <c r="Y24" s="12">
        <f>W24/X24</f>
        <v>14</v>
      </c>
      <c r="Z24" s="35" t="s">
        <v>59</v>
      </c>
      <c r="AA24" s="35" t="s">
        <v>230</v>
      </c>
      <c r="AB24" s="35" t="s">
        <v>124</v>
      </c>
      <c r="AC24" s="25" t="s">
        <v>112</v>
      </c>
      <c r="AD24" s="72" t="s">
        <v>231</v>
      </c>
      <c r="AE24" s="52" t="s">
        <v>232</v>
      </c>
      <c r="AF24" s="35" t="s">
        <v>64</v>
      </c>
      <c r="AG24" s="35" t="s">
        <v>65</v>
      </c>
      <c r="AH24" s="35" t="s">
        <v>66</v>
      </c>
      <c r="AI24" s="35" t="s">
        <v>233</v>
      </c>
      <c r="AJ24" s="35" t="s">
        <v>234</v>
      </c>
      <c r="AK24" s="8" t="s">
        <v>202</v>
      </c>
      <c r="AL24" s="39">
        <f>0.7*O24</f>
        <v>6272</v>
      </c>
      <c r="AM24" s="7" t="s">
        <v>58</v>
      </c>
      <c r="AN24" s="7">
        <v>2</v>
      </c>
      <c r="AO24" s="7" t="s">
        <v>58</v>
      </c>
      <c r="AP24" s="7" t="s">
        <v>58</v>
      </c>
      <c r="AQ24" s="13" t="s">
        <v>58</v>
      </c>
      <c r="AR24" s="38">
        <f t="shared" si="0"/>
        <v>3</v>
      </c>
      <c r="AS24" s="31">
        <f t="shared" si="1"/>
        <v>6</v>
      </c>
      <c r="AT24" s="31">
        <f t="shared" si="7"/>
        <v>10</v>
      </c>
      <c r="AU24" s="31">
        <f t="shared" si="4"/>
        <v>10</v>
      </c>
      <c r="AV24" s="31">
        <f t="shared" si="5"/>
        <v>3</v>
      </c>
      <c r="AW24" s="75">
        <f t="shared" si="6"/>
        <v>86</v>
      </c>
    </row>
    <row r="25" spans="1:49" s="7" customFormat="1" ht="50.1" customHeight="1" x14ac:dyDescent="0.25">
      <c r="A25" s="17">
        <v>22</v>
      </c>
      <c r="B25" s="52" t="s">
        <v>235</v>
      </c>
      <c r="C25" s="8" t="e" vm="19">
        <v>#VALUE!</v>
      </c>
      <c r="D25" s="35" t="s">
        <v>52</v>
      </c>
      <c r="E25" s="35">
        <v>1978</v>
      </c>
      <c r="F25" s="9">
        <v>1978</v>
      </c>
      <c r="G25" s="8" t="s">
        <v>236</v>
      </c>
      <c r="H25" s="35" t="str">
        <f t="shared" si="3"/>
        <v>Single-storey structure</v>
      </c>
      <c r="I25" s="35" t="s">
        <v>73</v>
      </c>
      <c r="J25" s="35" t="s">
        <v>55</v>
      </c>
      <c r="K25" s="35" t="s">
        <v>237</v>
      </c>
      <c r="L25" s="35">
        <v>81</v>
      </c>
      <c r="M25" s="35" t="s">
        <v>238</v>
      </c>
      <c r="N25" s="10">
        <v>2.8</v>
      </c>
      <c r="O25" s="7">
        <v>43.77</v>
      </c>
      <c r="P25" s="35">
        <v>1</v>
      </c>
      <c r="Q25" s="35" t="s">
        <v>58</v>
      </c>
      <c r="R25" s="35" t="s">
        <v>58</v>
      </c>
      <c r="S25" s="36">
        <v>2.8</v>
      </c>
      <c r="T25" s="11">
        <v>4.4000000000000004</v>
      </c>
      <c r="U25" s="36" t="s">
        <v>58</v>
      </c>
      <c r="V25" s="14" t="s">
        <v>58</v>
      </c>
      <c r="W25" s="36">
        <v>10</v>
      </c>
      <c r="X25" s="36" t="s">
        <v>58</v>
      </c>
      <c r="Y25" s="12" t="s">
        <v>58</v>
      </c>
      <c r="Z25" s="35" t="s">
        <v>239</v>
      </c>
      <c r="AA25" s="35" t="s">
        <v>240</v>
      </c>
      <c r="AB25" s="35">
        <v>1</v>
      </c>
      <c r="AC25" s="25" t="s">
        <v>112</v>
      </c>
      <c r="AD25" s="72" t="s">
        <v>177</v>
      </c>
      <c r="AE25" s="52" t="s">
        <v>241</v>
      </c>
      <c r="AF25" s="35" t="s">
        <v>199</v>
      </c>
      <c r="AG25" s="35" t="s">
        <v>200</v>
      </c>
      <c r="AH25" s="35" t="s">
        <v>180</v>
      </c>
      <c r="AI25" s="35" t="s">
        <v>242</v>
      </c>
      <c r="AJ25" s="35" t="s">
        <v>58</v>
      </c>
      <c r="AK25" s="8" t="s">
        <v>243</v>
      </c>
      <c r="AL25" s="36">
        <v>0.54</v>
      </c>
      <c r="AM25" s="7">
        <v>1</v>
      </c>
      <c r="AN25" s="7">
        <v>0</v>
      </c>
      <c r="AO25" s="7" t="s">
        <v>244</v>
      </c>
      <c r="AP25" s="7" t="s">
        <v>58</v>
      </c>
      <c r="AQ25" s="13">
        <v>0</v>
      </c>
      <c r="AR25" s="38">
        <f t="shared" si="0"/>
        <v>3</v>
      </c>
      <c r="AS25" s="31">
        <f t="shared" si="1"/>
        <v>7</v>
      </c>
      <c r="AT25" s="31">
        <f t="shared" si="7"/>
        <v>6</v>
      </c>
      <c r="AU25" s="31">
        <f t="shared" si="4"/>
        <v>9</v>
      </c>
      <c r="AV25" s="31">
        <f t="shared" si="5"/>
        <v>5</v>
      </c>
      <c r="AW25" s="75">
        <f t="shared" si="6"/>
        <v>86.933333333333337</v>
      </c>
    </row>
    <row r="26" spans="1:49" s="7" customFormat="1" ht="50.1" customHeight="1" x14ac:dyDescent="0.25">
      <c r="A26" s="17">
        <v>23</v>
      </c>
      <c r="B26" s="52" t="s">
        <v>245</v>
      </c>
      <c r="C26" s="8" t="e" vm="20">
        <v>#VALUE!</v>
      </c>
      <c r="D26" s="35" t="s">
        <v>246</v>
      </c>
      <c r="E26" s="35" t="s">
        <v>58</v>
      </c>
      <c r="F26" s="9">
        <v>2014</v>
      </c>
      <c r="G26" s="8" t="s">
        <v>53</v>
      </c>
      <c r="H26" s="35" t="str">
        <f t="shared" si="3"/>
        <v>Low and mid-rise structure</v>
      </c>
      <c r="I26" s="35" t="s">
        <v>54</v>
      </c>
      <c r="J26" s="35" t="s">
        <v>58</v>
      </c>
      <c r="K26" s="35" t="s">
        <v>58</v>
      </c>
      <c r="L26" s="35" t="s">
        <v>58</v>
      </c>
      <c r="M26" s="35" t="s">
        <v>135</v>
      </c>
      <c r="N26" s="10" t="s">
        <v>58</v>
      </c>
      <c r="O26" s="34" t="s">
        <v>58</v>
      </c>
      <c r="P26" s="35">
        <v>4</v>
      </c>
      <c r="Q26" s="35" t="s">
        <v>58</v>
      </c>
      <c r="R26" s="35" t="s">
        <v>58</v>
      </c>
      <c r="S26" s="36" t="s">
        <v>58</v>
      </c>
      <c r="T26" s="11" t="s">
        <v>58</v>
      </c>
      <c r="U26" s="36" t="s">
        <v>58</v>
      </c>
      <c r="V26" s="14" t="s">
        <v>58</v>
      </c>
      <c r="W26" s="36" t="s">
        <v>58</v>
      </c>
      <c r="X26" s="36" t="s">
        <v>58</v>
      </c>
      <c r="Y26" s="12" t="s">
        <v>58</v>
      </c>
      <c r="Z26" s="35" t="s">
        <v>247</v>
      </c>
      <c r="AA26" s="35" t="s">
        <v>58</v>
      </c>
      <c r="AB26" s="35" t="s">
        <v>58</v>
      </c>
      <c r="AC26" s="26" t="s">
        <v>58</v>
      </c>
      <c r="AD26" s="73" t="s">
        <v>58</v>
      </c>
      <c r="AE26" s="35" t="s">
        <v>58</v>
      </c>
      <c r="AF26" s="35" t="s">
        <v>58</v>
      </c>
      <c r="AG26" s="35" t="s">
        <v>58</v>
      </c>
      <c r="AH26" s="35" t="s">
        <v>58</v>
      </c>
      <c r="AI26" s="35" t="s">
        <v>135</v>
      </c>
      <c r="AJ26" s="35" t="s">
        <v>101</v>
      </c>
      <c r="AK26" s="8" t="s">
        <v>85</v>
      </c>
      <c r="AL26" s="39" t="s">
        <v>58</v>
      </c>
      <c r="AM26" s="7">
        <v>4</v>
      </c>
      <c r="AN26" s="7">
        <v>0</v>
      </c>
      <c r="AO26" s="7" t="s">
        <v>58</v>
      </c>
      <c r="AP26" s="7" t="s">
        <v>58</v>
      </c>
      <c r="AQ26" s="13" t="s">
        <v>58</v>
      </c>
      <c r="AR26" s="38">
        <f t="shared" si="0"/>
        <v>2</v>
      </c>
      <c r="AS26" s="31">
        <f t="shared" si="1"/>
        <v>4</v>
      </c>
      <c r="AT26" s="31">
        <f t="shared" si="7"/>
        <v>1</v>
      </c>
      <c r="AU26" s="31">
        <f t="shared" si="4"/>
        <v>3</v>
      </c>
      <c r="AV26" s="31">
        <f t="shared" si="5"/>
        <v>3</v>
      </c>
      <c r="AW26" s="75">
        <f t="shared" si="6"/>
        <v>38.299999999999997</v>
      </c>
    </row>
    <row r="27" spans="1:49" s="7" customFormat="1" ht="50.1" customHeight="1" x14ac:dyDescent="0.25">
      <c r="A27" s="17">
        <v>24</v>
      </c>
      <c r="B27" s="52" t="s">
        <v>248</v>
      </c>
      <c r="C27" s="8" t="e" vm="21">
        <v>#VALUE!</v>
      </c>
      <c r="D27" s="35" t="s">
        <v>246</v>
      </c>
      <c r="E27" s="35" t="s">
        <v>58</v>
      </c>
      <c r="F27" s="9">
        <v>2010</v>
      </c>
      <c r="G27" s="8" t="s">
        <v>53</v>
      </c>
      <c r="H27" s="35" t="str">
        <f t="shared" si="3"/>
        <v>Low and mid-rise structure</v>
      </c>
      <c r="I27" s="35" t="s">
        <v>54</v>
      </c>
      <c r="J27" s="35" t="s">
        <v>58</v>
      </c>
      <c r="K27" s="35" t="s">
        <v>58</v>
      </c>
      <c r="L27" s="35" t="s">
        <v>58</v>
      </c>
      <c r="M27" s="35" t="s">
        <v>135</v>
      </c>
      <c r="N27" s="10" t="s">
        <v>58</v>
      </c>
      <c r="O27" s="34" t="s">
        <v>58</v>
      </c>
      <c r="P27" s="35">
        <v>5</v>
      </c>
      <c r="Q27" s="35" t="s">
        <v>58</v>
      </c>
      <c r="R27" s="35" t="s">
        <v>58</v>
      </c>
      <c r="S27" s="36" t="s">
        <v>58</v>
      </c>
      <c r="T27" s="11" t="s">
        <v>58</v>
      </c>
      <c r="U27" s="36" t="s">
        <v>58</v>
      </c>
      <c r="V27" s="14" t="s">
        <v>58</v>
      </c>
      <c r="W27" s="36" t="s">
        <v>58</v>
      </c>
      <c r="X27" s="36" t="s">
        <v>58</v>
      </c>
      <c r="Y27" s="12" t="s">
        <v>58</v>
      </c>
      <c r="Z27" s="35" t="s">
        <v>249</v>
      </c>
      <c r="AA27" s="35" t="s">
        <v>58</v>
      </c>
      <c r="AB27" s="35" t="s">
        <v>58</v>
      </c>
      <c r="AC27" s="26" t="s">
        <v>58</v>
      </c>
      <c r="AD27" s="73" t="s">
        <v>58</v>
      </c>
      <c r="AE27" s="35" t="s">
        <v>58</v>
      </c>
      <c r="AF27" s="35" t="s">
        <v>58</v>
      </c>
      <c r="AG27" s="35" t="s">
        <v>58</v>
      </c>
      <c r="AH27" s="35" t="s">
        <v>58</v>
      </c>
      <c r="AI27" s="35" t="s">
        <v>135</v>
      </c>
      <c r="AJ27" s="35" t="s">
        <v>101</v>
      </c>
      <c r="AK27" s="8" t="s">
        <v>85</v>
      </c>
      <c r="AL27" s="39" t="s">
        <v>58</v>
      </c>
      <c r="AM27" s="7">
        <v>5</v>
      </c>
      <c r="AN27" s="7">
        <v>0</v>
      </c>
      <c r="AO27" s="7" t="s">
        <v>58</v>
      </c>
      <c r="AP27" s="7" t="s">
        <v>58</v>
      </c>
      <c r="AQ27" s="13" t="s">
        <v>58</v>
      </c>
      <c r="AR27" s="38">
        <f t="shared" si="0"/>
        <v>2</v>
      </c>
      <c r="AS27" s="31">
        <f t="shared" si="1"/>
        <v>4</v>
      </c>
      <c r="AT27" s="31">
        <f t="shared" si="7"/>
        <v>1</v>
      </c>
      <c r="AU27" s="31">
        <f t="shared" si="4"/>
        <v>3</v>
      </c>
      <c r="AV27" s="31">
        <f t="shared" si="5"/>
        <v>3</v>
      </c>
      <c r="AW27" s="75">
        <f t="shared" si="6"/>
        <v>38.299999999999997</v>
      </c>
    </row>
    <row r="28" spans="1:49" s="7" customFormat="1" ht="50.1" customHeight="1" x14ac:dyDescent="0.25">
      <c r="A28" s="17">
        <v>25</v>
      </c>
      <c r="B28" s="52" t="s">
        <v>250</v>
      </c>
      <c r="C28" s="8" t="e" vm="22">
        <v>#VALUE!</v>
      </c>
      <c r="D28" s="35" t="s">
        <v>251</v>
      </c>
      <c r="E28" s="35" t="s">
        <v>58</v>
      </c>
      <c r="F28" s="9" t="s">
        <v>58</v>
      </c>
      <c r="G28" s="8" t="s">
        <v>53</v>
      </c>
      <c r="H28" s="35" t="str">
        <f t="shared" si="3"/>
        <v>Low and mid-rise structure</v>
      </c>
      <c r="I28" s="35" t="s">
        <v>54</v>
      </c>
      <c r="J28" s="35" t="s">
        <v>58</v>
      </c>
      <c r="K28" s="35" t="s">
        <v>252</v>
      </c>
      <c r="L28" s="35">
        <v>15</v>
      </c>
      <c r="M28" s="35" t="s">
        <v>135</v>
      </c>
      <c r="N28" s="10" t="s">
        <v>58</v>
      </c>
      <c r="O28" s="34" t="s">
        <v>58</v>
      </c>
      <c r="P28" s="35">
        <v>3</v>
      </c>
      <c r="Q28" s="35" t="s">
        <v>58</v>
      </c>
      <c r="R28" s="35" t="s">
        <v>58</v>
      </c>
      <c r="S28" s="36" t="s">
        <v>58</v>
      </c>
      <c r="T28" s="11" t="s">
        <v>58</v>
      </c>
      <c r="U28" s="36">
        <v>5.7</v>
      </c>
      <c r="V28" s="14" t="s">
        <v>58</v>
      </c>
      <c r="W28" s="36" t="s">
        <v>58</v>
      </c>
      <c r="X28" s="36">
        <v>3.2</v>
      </c>
      <c r="Y28" s="12" t="s">
        <v>58</v>
      </c>
      <c r="Z28" s="35" t="s">
        <v>253</v>
      </c>
      <c r="AA28" s="35" t="s">
        <v>58</v>
      </c>
      <c r="AB28" s="35" t="s">
        <v>58</v>
      </c>
      <c r="AC28" s="26" t="s">
        <v>58</v>
      </c>
      <c r="AD28" s="73" t="s">
        <v>58</v>
      </c>
      <c r="AE28" s="35" t="s">
        <v>58</v>
      </c>
      <c r="AF28" s="35" t="s">
        <v>58</v>
      </c>
      <c r="AG28" s="35" t="s">
        <v>58</v>
      </c>
      <c r="AH28" s="35" t="s">
        <v>58</v>
      </c>
      <c r="AI28" s="35" t="s">
        <v>135</v>
      </c>
      <c r="AJ28" s="35" t="s">
        <v>101</v>
      </c>
      <c r="AK28" s="17" t="s">
        <v>58</v>
      </c>
      <c r="AL28" s="39" t="s">
        <v>58</v>
      </c>
      <c r="AM28" s="7">
        <v>3</v>
      </c>
      <c r="AN28" s="7">
        <v>4</v>
      </c>
      <c r="AO28" s="7" t="s">
        <v>58</v>
      </c>
      <c r="AP28" s="7" t="s">
        <v>58</v>
      </c>
      <c r="AQ28" s="13" t="s">
        <v>58</v>
      </c>
      <c r="AR28" s="38">
        <f t="shared" si="0"/>
        <v>1</v>
      </c>
      <c r="AS28" s="31">
        <f t="shared" si="1"/>
        <v>6</v>
      </c>
      <c r="AT28" s="31">
        <f t="shared" si="7"/>
        <v>3</v>
      </c>
      <c r="AU28" s="31">
        <f t="shared" si="4"/>
        <v>3</v>
      </c>
      <c r="AV28" s="31">
        <f t="shared" si="5"/>
        <v>2</v>
      </c>
      <c r="AW28" s="75">
        <f t="shared" si="6"/>
        <v>38.43333333333333</v>
      </c>
    </row>
    <row r="29" spans="1:49" ht="50.1" customHeight="1" x14ac:dyDescent="0.25">
      <c r="A29" s="17">
        <v>26</v>
      </c>
      <c r="B29" s="53" t="s">
        <v>254</v>
      </c>
      <c r="C29" s="18" t="e" vm="23">
        <v>#VALUE!</v>
      </c>
      <c r="D29" s="28" t="s">
        <v>255</v>
      </c>
      <c r="E29" s="28">
        <v>2000</v>
      </c>
      <c r="F29" s="19">
        <v>2006</v>
      </c>
      <c r="G29" s="18" t="s">
        <v>91</v>
      </c>
      <c r="H29" s="35" t="str">
        <f>IF(P29=1,"Single-storey structure",IF(P29&lt;=9,"Low and mid-rise structure","Hig-rise structure"))</f>
        <v>Single-storey structure</v>
      </c>
      <c r="I29" s="35" t="s">
        <v>171</v>
      </c>
      <c r="J29" s="35" t="s">
        <v>256</v>
      </c>
      <c r="K29" s="28" t="s">
        <v>173</v>
      </c>
      <c r="L29" s="28" t="s">
        <v>173</v>
      </c>
      <c r="M29" s="28" t="s">
        <v>257</v>
      </c>
      <c r="N29" s="20">
        <v>13.2</v>
      </c>
      <c r="O29" s="30">
        <f>T29*W29</f>
        <v>10015.91</v>
      </c>
      <c r="P29" s="28">
        <v>1</v>
      </c>
      <c r="Q29" s="28" t="s">
        <v>58</v>
      </c>
      <c r="R29" s="28">
        <v>13.2</v>
      </c>
      <c r="S29" s="29">
        <v>10.199999999999999</v>
      </c>
      <c r="T29" s="21">
        <v>97.36</v>
      </c>
      <c r="U29" s="29">
        <v>47</v>
      </c>
      <c r="V29" s="48">
        <v>3</v>
      </c>
      <c r="W29" s="29">
        <v>102.875</v>
      </c>
      <c r="X29" s="29">
        <v>30.75</v>
      </c>
      <c r="Y29" s="22">
        <v>4</v>
      </c>
      <c r="Z29" s="28" t="s">
        <v>258</v>
      </c>
      <c r="AA29" s="28" t="s">
        <v>214</v>
      </c>
      <c r="AB29" s="28">
        <v>1</v>
      </c>
      <c r="AC29" s="27" t="s">
        <v>112</v>
      </c>
      <c r="AD29" s="65" t="s">
        <v>177</v>
      </c>
      <c r="AE29" s="53" t="s">
        <v>259</v>
      </c>
      <c r="AF29" s="28" t="s">
        <v>199</v>
      </c>
      <c r="AG29" s="28" t="s">
        <v>200</v>
      </c>
      <c r="AH29" s="28" t="s">
        <v>180</v>
      </c>
      <c r="AI29" s="28" t="s">
        <v>260</v>
      </c>
      <c r="AJ29" s="28" t="s">
        <v>58</v>
      </c>
      <c r="AK29" s="8" t="s">
        <v>261</v>
      </c>
      <c r="AL29" s="50">
        <f>102.875*25.18+47*(22+30.75+24.375)+25.18*(24.375+30.75+11)</f>
        <v>7880.2950000000001</v>
      </c>
      <c r="AM29" s="2">
        <v>1</v>
      </c>
      <c r="AN29" s="2">
        <v>65</v>
      </c>
      <c r="AO29" s="2" t="s">
        <v>262</v>
      </c>
      <c r="AP29" s="2">
        <v>235</v>
      </c>
      <c r="AQ29" s="23">
        <v>235</v>
      </c>
      <c r="AR29" s="38">
        <f t="shared" si="0"/>
        <v>3</v>
      </c>
      <c r="AS29" s="31">
        <f t="shared" si="1"/>
        <v>7</v>
      </c>
      <c r="AT29" s="31">
        <f t="shared" si="7"/>
        <v>10</v>
      </c>
      <c r="AU29" s="31">
        <f t="shared" si="4"/>
        <v>9</v>
      </c>
      <c r="AV29" s="31">
        <f t="shared" si="5"/>
        <v>6</v>
      </c>
      <c r="AW29" s="75">
        <f t="shared" si="6"/>
        <v>94.2</v>
      </c>
    </row>
    <row r="30" spans="1:49" ht="50.1" customHeight="1" x14ac:dyDescent="0.25">
      <c r="A30" s="17">
        <v>27</v>
      </c>
      <c r="B30" s="53" t="s">
        <v>263</v>
      </c>
      <c r="C30" s="18" t="e" vm="24">
        <v>#VALUE!</v>
      </c>
      <c r="D30" s="28" t="s">
        <v>264</v>
      </c>
      <c r="E30" s="28">
        <v>1965</v>
      </c>
      <c r="F30" s="19">
        <v>2000</v>
      </c>
      <c r="G30" s="18" t="s">
        <v>265</v>
      </c>
      <c r="H30" s="35" t="str">
        <f t="shared" si="3"/>
        <v>Single-storey structure</v>
      </c>
      <c r="I30" s="28" t="s">
        <v>58</v>
      </c>
      <c r="J30" s="28" t="s">
        <v>58</v>
      </c>
      <c r="K30" s="28" t="s">
        <v>173</v>
      </c>
      <c r="L30" s="28" t="s">
        <v>173</v>
      </c>
      <c r="M30" s="28" t="s">
        <v>58</v>
      </c>
      <c r="N30" s="20">
        <v>6</v>
      </c>
      <c r="O30" s="30">
        <v>747</v>
      </c>
      <c r="P30" s="28">
        <v>1</v>
      </c>
      <c r="Q30" s="28" t="s">
        <v>58</v>
      </c>
      <c r="R30" s="28" t="s">
        <v>58</v>
      </c>
      <c r="S30" s="29">
        <v>6</v>
      </c>
      <c r="T30" s="21" t="s">
        <v>58</v>
      </c>
      <c r="U30" s="29" t="s">
        <v>58</v>
      </c>
      <c r="V30" s="48" t="s">
        <v>58</v>
      </c>
      <c r="W30" s="29" t="s">
        <v>58</v>
      </c>
      <c r="X30" s="29" t="s">
        <v>58</v>
      </c>
      <c r="Y30" s="22" t="s">
        <v>58</v>
      </c>
      <c r="Z30" s="28" t="s">
        <v>266</v>
      </c>
      <c r="AA30" s="28" t="s">
        <v>214</v>
      </c>
      <c r="AB30" s="28" t="s">
        <v>58</v>
      </c>
      <c r="AC30" s="27" t="s">
        <v>112</v>
      </c>
      <c r="AD30" s="65" t="s">
        <v>177</v>
      </c>
      <c r="AE30" s="53" t="s">
        <v>267</v>
      </c>
      <c r="AF30" s="28" t="s">
        <v>58</v>
      </c>
      <c r="AG30" s="28" t="s">
        <v>58</v>
      </c>
      <c r="AH30" s="28" t="s">
        <v>58</v>
      </c>
      <c r="AI30" s="28" t="s">
        <v>154</v>
      </c>
      <c r="AJ30" s="28" t="s">
        <v>58</v>
      </c>
      <c r="AK30" s="18" t="s">
        <v>85</v>
      </c>
      <c r="AL30" s="50">
        <f>O30</f>
        <v>747</v>
      </c>
      <c r="AM30" s="2">
        <v>1</v>
      </c>
      <c r="AN30" s="2">
        <v>3</v>
      </c>
      <c r="AO30" s="2" t="s">
        <v>268</v>
      </c>
      <c r="AP30" s="2">
        <v>76</v>
      </c>
      <c r="AQ30" s="23">
        <v>76</v>
      </c>
      <c r="AR30" s="38">
        <f t="shared" si="0"/>
        <v>3</v>
      </c>
      <c r="AS30" s="31">
        <f t="shared" si="1"/>
        <v>4</v>
      </c>
      <c r="AT30" s="31">
        <f t="shared" si="7"/>
        <v>4</v>
      </c>
      <c r="AU30" s="31">
        <f t="shared" si="4"/>
        <v>5</v>
      </c>
      <c r="AV30" s="31">
        <f t="shared" si="5"/>
        <v>6</v>
      </c>
      <c r="AW30" s="75">
        <f t="shared" si="6"/>
        <v>63.6</v>
      </c>
    </row>
    <row r="31" spans="1:49" ht="50.1" customHeight="1" x14ac:dyDescent="0.25">
      <c r="A31" s="17">
        <v>28</v>
      </c>
      <c r="B31" s="53" t="s">
        <v>269</v>
      </c>
      <c r="C31" s="18" t="e" vm="25">
        <v>#VALUE!</v>
      </c>
      <c r="D31" s="28" t="s">
        <v>270</v>
      </c>
      <c r="E31" s="28">
        <v>1971</v>
      </c>
      <c r="F31" s="19">
        <v>2006</v>
      </c>
      <c r="G31" s="18" t="s">
        <v>271</v>
      </c>
      <c r="H31" s="35" t="str">
        <f t="shared" si="3"/>
        <v>Single-storey structure</v>
      </c>
      <c r="I31" s="35" t="s">
        <v>171</v>
      </c>
      <c r="J31" s="35" t="s">
        <v>256</v>
      </c>
      <c r="K31" s="28" t="s">
        <v>173</v>
      </c>
      <c r="L31" s="28" t="s">
        <v>173</v>
      </c>
      <c r="M31" s="28" t="s">
        <v>135</v>
      </c>
      <c r="N31" s="20" t="s">
        <v>58</v>
      </c>
      <c r="O31" s="30">
        <f>75*48</f>
        <v>3600</v>
      </c>
      <c r="P31" s="28">
        <v>1</v>
      </c>
      <c r="Q31" s="28" t="s">
        <v>58</v>
      </c>
      <c r="R31" s="28" t="s">
        <v>58</v>
      </c>
      <c r="S31" s="29" t="s">
        <v>58</v>
      </c>
      <c r="T31" s="21">
        <v>48</v>
      </c>
      <c r="U31" s="29">
        <v>48</v>
      </c>
      <c r="V31" s="48">
        <v>1</v>
      </c>
      <c r="W31" s="29">
        <v>75</v>
      </c>
      <c r="X31" s="29" t="s">
        <v>58</v>
      </c>
      <c r="Y31" s="22" t="s">
        <v>58</v>
      </c>
      <c r="Z31" s="28" t="s">
        <v>272</v>
      </c>
      <c r="AA31" s="28" t="s">
        <v>214</v>
      </c>
      <c r="AB31" s="28">
        <v>1</v>
      </c>
      <c r="AC31" s="26" t="s">
        <v>58</v>
      </c>
      <c r="AD31" s="65" t="s">
        <v>177</v>
      </c>
      <c r="AE31" s="53" t="s">
        <v>273</v>
      </c>
      <c r="AF31" s="35" t="s">
        <v>98</v>
      </c>
      <c r="AG31" s="28" t="s">
        <v>274</v>
      </c>
      <c r="AH31" s="28" t="s">
        <v>180</v>
      </c>
      <c r="AI31" s="28" t="s">
        <v>154</v>
      </c>
      <c r="AJ31" s="28" t="s">
        <v>275</v>
      </c>
      <c r="AK31" s="18" t="s">
        <v>182</v>
      </c>
      <c r="AL31" s="50">
        <f>O31</f>
        <v>3600</v>
      </c>
      <c r="AM31" s="2">
        <v>1</v>
      </c>
      <c r="AN31" s="2">
        <v>15</v>
      </c>
      <c r="AO31" s="2" t="s">
        <v>276</v>
      </c>
      <c r="AP31" s="2">
        <v>50</v>
      </c>
      <c r="AQ31" s="23">
        <v>50</v>
      </c>
      <c r="AR31" s="38">
        <f t="shared" si="0"/>
        <v>3</v>
      </c>
      <c r="AS31" s="31">
        <f t="shared" si="1"/>
        <v>7</v>
      </c>
      <c r="AT31" s="31">
        <f t="shared" si="7"/>
        <v>6</v>
      </c>
      <c r="AU31" s="31">
        <f t="shared" si="4"/>
        <v>9</v>
      </c>
      <c r="AV31" s="31">
        <f t="shared" si="5"/>
        <v>6</v>
      </c>
      <c r="AW31" s="75">
        <f t="shared" si="6"/>
        <v>90.600000000000009</v>
      </c>
    </row>
    <row r="32" spans="1:49" ht="50.1" customHeight="1" x14ac:dyDescent="0.25">
      <c r="A32" s="17">
        <v>29</v>
      </c>
      <c r="B32" s="53" t="s">
        <v>277</v>
      </c>
      <c r="C32" s="18" t="e" vm="26">
        <v>#VALUE!</v>
      </c>
      <c r="D32" s="28" t="s">
        <v>278</v>
      </c>
      <c r="E32" s="28">
        <v>1983</v>
      </c>
      <c r="F32" s="19">
        <v>1993</v>
      </c>
      <c r="G32" s="18" t="s">
        <v>53</v>
      </c>
      <c r="H32" s="35" t="str">
        <f t="shared" si="3"/>
        <v>Low and mid-rise structure</v>
      </c>
      <c r="I32" s="35" t="s">
        <v>54</v>
      </c>
      <c r="J32" s="35" t="s">
        <v>58</v>
      </c>
      <c r="K32" s="28" t="s">
        <v>58</v>
      </c>
      <c r="L32" s="28" t="s">
        <v>58</v>
      </c>
      <c r="M32" s="28" t="s">
        <v>135</v>
      </c>
      <c r="N32" s="20" t="s">
        <v>58</v>
      </c>
      <c r="O32" s="30">
        <v>4000</v>
      </c>
      <c r="P32" s="28">
        <v>6</v>
      </c>
      <c r="Q32" s="28">
        <v>1</v>
      </c>
      <c r="R32" s="28" t="s">
        <v>58</v>
      </c>
      <c r="S32" s="29" t="s">
        <v>58</v>
      </c>
      <c r="T32" s="21" t="s">
        <v>58</v>
      </c>
      <c r="U32" s="29" t="s">
        <v>58</v>
      </c>
      <c r="V32" s="48" t="s">
        <v>58</v>
      </c>
      <c r="W32" s="29" t="s">
        <v>58</v>
      </c>
      <c r="X32" s="29" t="s">
        <v>58</v>
      </c>
      <c r="Y32" s="22" t="s">
        <v>58</v>
      </c>
      <c r="Z32" s="28" t="s">
        <v>279</v>
      </c>
      <c r="AA32" s="28" t="s">
        <v>60</v>
      </c>
      <c r="AB32" s="28" t="s">
        <v>124</v>
      </c>
      <c r="AC32" s="26" t="s">
        <v>58</v>
      </c>
      <c r="AD32" s="65" t="s">
        <v>62</v>
      </c>
      <c r="AE32" s="53" t="s">
        <v>280</v>
      </c>
      <c r="AF32" s="28" t="s">
        <v>281</v>
      </c>
      <c r="AG32" s="28" t="s">
        <v>99</v>
      </c>
      <c r="AH32" s="28" t="s">
        <v>66</v>
      </c>
      <c r="AI32" s="28" t="s">
        <v>135</v>
      </c>
      <c r="AJ32" s="28" t="s">
        <v>282</v>
      </c>
      <c r="AK32" s="18" t="s">
        <v>137</v>
      </c>
      <c r="AL32" s="50">
        <v>4000</v>
      </c>
      <c r="AM32" s="2">
        <v>6</v>
      </c>
      <c r="AN32" s="2">
        <v>137</v>
      </c>
      <c r="AO32" s="2" t="s">
        <v>283</v>
      </c>
      <c r="AP32" s="2">
        <v>379</v>
      </c>
      <c r="AQ32" s="23">
        <v>379</v>
      </c>
      <c r="AR32" s="38">
        <f t="shared" si="0"/>
        <v>3</v>
      </c>
      <c r="AS32" s="31">
        <f t="shared" si="1"/>
        <v>4</v>
      </c>
      <c r="AT32" s="31">
        <f t="shared" si="7"/>
        <v>2</v>
      </c>
      <c r="AU32" s="31">
        <f t="shared" si="4"/>
        <v>9</v>
      </c>
      <c r="AV32" s="31">
        <f t="shared" si="5"/>
        <v>6</v>
      </c>
      <c r="AW32" s="75">
        <f t="shared" si="6"/>
        <v>81</v>
      </c>
    </row>
    <row r="33" spans="1:49" ht="50.1" customHeight="1" x14ac:dyDescent="0.25">
      <c r="A33" s="17">
        <v>30</v>
      </c>
      <c r="B33" s="54" t="s">
        <v>284</v>
      </c>
      <c r="C33" s="1" t="e" vm="27">
        <v>#VALUE!</v>
      </c>
      <c r="D33" s="2" t="s">
        <v>285</v>
      </c>
      <c r="E33" s="2">
        <v>1980</v>
      </c>
      <c r="F33" s="23">
        <v>2004</v>
      </c>
      <c r="G33" s="18" t="s">
        <v>53</v>
      </c>
      <c r="H33" s="35" t="str">
        <f t="shared" si="3"/>
        <v>Hig-rise structure</v>
      </c>
      <c r="I33" s="35" t="s">
        <v>54</v>
      </c>
      <c r="J33" s="35" t="s">
        <v>58</v>
      </c>
      <c r="K33" s="28" t="s">
        <v>286</v>
      </c>
      <c r="L33" s="2">
        <v>12</v>
      </c>
      <c r="M33" s="28" t="s">
        <v>135</v>
      </c>
      <c r="N33" s="1">
        <v>36</v>
      </c>
      <c r="O33" s="2">
        <f>28*23</f>
        <v>644</v>
      </c>
      <c r="P33" s="2">
        <v>11</v>
      </c>
      <c r="Q33" s="2" t="s">
        <v>58</v>
      </c>
      <c r="R33" s="2">
        <v>5.6</v>
      </c>
      <c r="S33" s="2">
        <v>3</v>
      </c>
      <c r="T33" s="49">
        <v>23</v>
      </c>
      <c r="U33" s="50">
        <v>4.5999999999999996</v>
      </c>
      <c r="V33" s="51">
        <v>5</v>
      </c>
      <c r="W33" s="50">
        <v>28</v>
      </c>
      <c r="X33" s="50">
        <v>5.2</v>
      </c>
      <c r="Y33" s="23">
        <v>6</v>
      </c>
      <c r="Z33" s="2" t="s">
        <v>287</v>
      </c>
      <c r="AA33" s="2" t="s">
        <v>60</v>
      </c>
      <c r="AB33" s="2" t="s">
        <v>124</v>
      </c>
      <c r="AC33" s="26" t="s">
        <v>58</v>
      </c>
      <c r="AD33" s="74" t="s">
        <v>62</v>
      </c>
      <c r="AE33" s="54" t="s">
        <v>288</v>
      </c>
      <c r="AF33" s="28" t="s">
        <v>98</v>
      </c>
      <c r="AG33" s="28" t="s">
        <v>99</v>
      </c>
      <c r="AH33" s="28" t="s">
        <v>66</v>
      </c>
      <c r="AI33" s="2" t="s">
        <v>135</v>
      </c>
      <c r="AJ33" s="2" t="s">
        <v>101</v>
      </c>
      <c r="AK33" s="1" t="s">
        <v>289</v>
      </c>
      <c r="AL33" s="50">
        <f>O33</f>
        <v>644</v>
      </c>
      <c r="AM33" s="2">
        <v>11</v>
      </c>
      <c r="AN33" s="2">
        <v>92</v>
      </c>
      <c r="AO33" s="2" t="s">
        <v>58</v>
      </c>
      <c r="AP33" s="2">
        <v>121</v>
      </c>
      <c r="AQ33" s="23">
        <v>121</v>
      </c>
      <c r="AR33" s="38">
        <f t="shared" si="0"/>
        <v>3</v>
      </c>
      <c r="AS33" s="31">
        <f t="shared" si="1"/>
        <v>6</v>
      </c>
      <c r="AT33" s="31">
        <f t="shared" si="7"/>
        <v>10</v>
      </c>
      <c r="AU33" s="31">
        <f t="shared" si="4"/>
        <v>9</v>
      </c>
      <c r="AV33" s="31">
        <f t="shared" si="5"/>
        <v>6</v>
      </c>
      <c r="AW33" s="75">
        <f t="shared" si="6"/>
        <v>92.2</v>
      </c>
    </row>
    <row r="34" spans="1:49" ht="50.1" customHeight="1" x14ac:dyDescent="0.25">
      <c r="A34" s="17">
        <v>31</v>
      </c>
      <c r="B34" s="54" t="s">
        <v>290</v>
      </c>
      <c r="C34" s="1" t="e" vm="28">
        <v>#VALUE!</v>
      </c>
      <c r="D34" s="2" t="s">
        <v>291</v>
      </c>
      <c r="E34" s="2">
        <v>1969</v>
      </c>
      <c r="F34" s="23">
        <v>1999</v>
      </c>
      <c r="G34" s="18" t="s">
        <v>53</v>
      </c>
      <c r="H34" s="35" t="str">
        <f t="shared" si="3"/>
        <v>Low and mid-rise structure</v>
      </c>
      <c r="I34" s="35" t="s">
        <v>54</v>
      </c>
      <c r="J34" s="35" t="s">
        <v>58</v>
      </c>
      <c r="K34" s="28" t="s">
        <v>58</v>
      </c>
      <c r="L34" s="2" t="s">
        <v>58</v>
      </c>
      <c r="M34" s="28" t="s">
        <v>135</v>
      </c>
      <c r="N34" s="1" t="s">
        <v>58</v>
      </c>
      <c r="O34" s="2" t="s">
        <v>58</v>
      </c>
      <c r="P34" s="2">
        <v>7</v>
      </c>
      <c r="Q34" s="2" t="s">
        <v>58</v>
      </c>
      <c r="R34" s="2" t="s">
        <v>58</v>
      </c>
      <c r="S34" s="2" t="s">
        <v>58</v>
      </c>
      <c r="T34" s="49" t="s">
        <v>58</v>
      </c>
      <c r="U34" s="50" t="s">
        <v>58</v>
      </c>
      <c r="V34" s="51" t="s">
        <v>58</v>
      </c>
      <c r="W34" s="50" t="s">
        <v>58</v>
      </c>
      <c r="X34" s="50" t="s">
        <v>58</v>
      </c>
      <c r="Y34" s="23" t="s">
        <v>58</v>
      </c>
      <c r="Z34" s="2" t="s">
        <v>287</v>
      </c>
      <c r="AA34" s="2" t="s">
        <v>60</v>
      </c>
      <c r="AB34" s="2">
        <v>2</v>
      </c>
      <c r="AC34" s="27" t="s">
        <v>112</v>
      </c>
      <c r="AD34" s="74" t="s">
        <v>62</v>
      </c>
      <c r="AE34" s="54" t="s">
        <v>292</v>
      </c>
      <c r="AF34" s="28" t="s">
        <v>98</v>
      </c>
      <c r="AG34" s="28" t="s">
        <v>99</v>
      </c>
      <c r="AH34" s="28" t="s">
        <v>66</v>
      </c>
      <c r="AI34" s="2" t="s">
        <v>135</v>
      </c>
      <c r="AJ34" s="2" t="s">
        <v>101</v>
      </c>
      <c r="AK34" s="1" t="s">
        <v>85</v>
      </c>
      <c r="AL34" s="50" t="s">
        <v>58</v>
      </c>
      <c r="AM34" s="2">
        <v>7</v>
      </c>
      <c r="AN34" s="2">
        <v>67</v>
      </c>
      <c r="AO34" s="2" t="s">
        <v>293</v>
      </c>
      <c r="AP34" s="2">
        <v>91</v>
      </c>
      <c r="AQ34" s="23">
        <v>91</v>
      </c>
      <c r="AR34" s="38">
        <f t="shared" si="0"/>
        <v>3</v>
      </c>
      <c r="AS34" s="31">
        <f t="shared" si="1"/>
        <v>4</v>
      </c>
      <c r="AT34" s="31">
        <f t="shared" si="7"/>
        <v>1</v>
      </c>
      <c r="AU34" s="31">
        <f t="shared" si="4"/>
        <v>10</v>
      </c>
      <c r="AV34" s="31">
        <f t="shared" si="5"/>
        <v>5</v>
      </c>
      <c r="AW34" s="75">
        <f t="shared" si="6"/>
        <v>81.233333333333334</v>
      </c>
    </row>
    <row r="35" spans="1:49" ht="50.1" customHeight="1" x14ac:dyDescent="0.25">
      <c r="A35" s="17">
        <v>32</v>
      </c>
      <c r="B35" s="53" t="s">
        <v>294</v>
      </c>
      <c r="C35" s="18" t="e" vm="29">
        <v>#VALUE!</v>
      </c>
      <c r="D35" s="28" t="s">
        <v>295</v>
      </c>
      <c r="E35" s="35" t="s">
        <v>134</v>
      </c>
      <c r="F35" s="28">
        <v>2022</v>
      </c>
      <c r="G35" s="8" t="s">
        <v>296</v>
      </c>
      <c r="H35" s="35" t="str">
        <f>IF(P35=1,"Single-storey structure",IF(P35&lt;=9,"Low and mid-rise structure","Hig-rise structure"))</f>
        <v>Low and mid-rise structure</v>
      </c>
      <c r="I35" s="35" t="s">
        <v>106</v>
      </c>
      <c r="J35" s="28" t="s">
        <v>55</v>
      </c>
      <c r="K35" s="35" t="s">
        <v>228</v>
      </c>
      <c r="L35" s="28">
        <v>45</v>
      </c>
      <c r="M35" s="28" t="s">
        <v>297</v>
      </c>
      <c r="N35" s="18">
        <v>31.5</v>
      </c>
      <c r="O35" s="28">
        <f>45000/P35</f>
        <v>5000</v>
      </c>
      <c r="P35" s="28">
        <v>9</v>
      </c>
      <c r="Q35" s="28" t="s">
        <v>58</v>
      </c>
      <c r="R35" s="28">
        <v>3.8</v>
      </c>
      <c r="S35" s="28">
        <v>3.5</v>
      </c>
      <c r="T35" s="64" t="s">
        <v>58</v>
      </c>
      <c r="U35" s="28" t="s">
        <v>58</v>
      </c>
      <c r="V35" s="65" t="s">
        <v>58</v>
      </c>
      <c r="W35" s="28" t="s">
        <v>58</v>
      </c>
      <c r="X35" s="28" t="s">
        <v>58</v>
      </c>
      <c r="Y35" s="19" t="s">
        <v>58</v>
      </c>
      <c r="Z35" s="8" t="s">
        <v>136</v>
      </c>
      <c r="AA35" s="28" t="s">
        <v>60</v>
      </c>
      <c r="AB35" s="28">
        <v>1</v>
      </c>
      <c r="AC35" s="27" t="s">
        <v>112</v>
      </c>
      <c r="AD35" s="27" t="s">
        <v>58</v>
      </c>
      <c r="AE35" s="53" t="s">
        <v>298</v>
      </c>
      <c r="AF35" s="35" t="s">
        <v>64</v>
      </c>
      <c r="AG35" s="35" t="s">
        <v>81</v>
      </c>
      <c r="AH35" s="28" t="s">
        <v>82</v>
      </c>
      <c r="AI35" s="35" t="s">
        <v>100</v>
      </c>
      <c r="AJ35" s="28" t="s">
        <v>58</v>
      </c>
      <c r="AK35" s="18" t="s">
        <v>299</v>
      </c>
      <c r="AL35" s="28" t="s">
        <v>58</v>
      </c>
      <c r="AM35" s="28">
        <v>9</v>
      </c>
      <c r="AN35" s="28">
        <v>43</v>
      </c>
      <c r="AO35" s="28" t="s">
        <v>300</v>
      </c>
      <c r="AP35" s="28" t="s">
        <v>58</v>
      </c>
      <c r="AQ35" s="28" t="s">
        <v>58</v>
      </c>
      <c r="AR35" s="70">
        <f t="shared" ref="AR35:AR43" si="8">COUNTIF(A35:C35,"&lt;&gt;-")</f>
        <v>3</v>
      </c>
      <c r="AS35" s="34">
        <f t="shared" ref="AS35:AS43" si="9">COUNTIF(D35:H35,"&lt;&gt;-")</f>
        <v>5</v>
      </c>
      <c r="AT35" s="34">
        <f t="shared" ref="AT35:AT43" si="10">COUNTIF(N35:P35,"&lt;&gt;-")+COUNTIF(S35:Y35,"&lt;&gt;-")</f>
        <v>4</v>
      </c>
      <c r="AU35" s="34">
        <f t="shared" si="4"/>
        <v>8</v>
      </c>
      <c r="AV35" s="34">
        <f t="shared" si="5"/>
        <v>3</v>
      </c>
      <c r="AW35" s="75">
        <f t="shared" si="6"/>
        <v>69</v>
      </c>
    </row>
    <row r="36" spans="1:49" ht="50.1" customHeight="1" x14ac:dyDescent="0.25">
      <c r="A36" s="17">
        <v>33</v>
      </c>
      <c r="B36" s="53" t="s">
        <v>301</v>
      </c>
      <c r="C36" s="18" t="e" vm="30">
        <v>#VALUE!</v>
      </c>
      <c r="D36" s="28" t="s">
        <v>302</v>
      </c>
      <c r="E36" s="35" t="s">
        <v>134</v>
      </c>
      <c r="F36" s="28">
        <v>2017</v>
      </c>
      <c r="G36" s="8" t="s">
        <v>303</v>
      </c>
      <c r="H36" s="35" t="str">
        <f t="shared" si="3"/>
        <v>Low and mid-rise structure</v>
      </c>
      <c r="I36" s="35" t="s">
        <v>106</v>
      </c>
      <c r="J36" s="62" t="s">
        <v>304</v>
      </c>
      <c r="K36" s="28" t="s">
        <v>305</v>
      </c>
      <c r="L36" s="28">
        <v>45</v>
      </c>
      <c r="M36" s="28" t="s">
        <v>306</v>
      </c>
      <c r="N36" s="18">
        <f>R36+3*S36</f>
        <v>13.350000000000001</v>
      </c>
      <c r="O36" s="28">
        <v>5486</v>
      </c>
      <c r="P36" s="28">
        <v>4</v>
      </c>
      <c r="Q36" s="28" t="s">
        <v>58</v>
      </c>
      <c r="R36" s="28">
        <v>4.8</v>
      </c>
      <c r="S36" s="28">
        <v>2.85</v>
      </c>
      <c r="T36" s="64">
        <v>65</v>
      </c>
      <c r="U36" s="28">
        <v>12.5</v>
      </c>
      <c r="V36" s="65" t="s">
        <v>58</v>
      </c>
      <c r="W36" s="28">
        <v>120</v>
      </c>
      <c r="X36" s="28">
        <v>15</v>
      </c>
      <c r="Y36" s="19" t="s">
        <v>58</v>
      </c>
      <c r="Z36" s="18" t="s">
        <v>279</v>
      </c>
      <c r="AA36" s="28" t="s">
        <v>166</v>
      </c>
      <c r="AB36" s="28">
        <v>1</v>
      </c>
      <c r="AC36" s="27" t="s">
        <v>112</v>
      </c>
      <c r="AD36" s="25" t="s">
        <v>197</v>
      </c>
      <c r="AE36" s="53" t="s">
        <v>307</v>
      </c>
      <c r="AF36" s="28" t="s">
        <v>64</v>
      </c>
      <c r="AG36" s="28" t="s">
        <v>81</v>
      </c>
      <c r="AH36" s="28" t="s">
        <v>82</v>
      </c>
      <c r="AI36" s="28" t="s">
        <v>115</v>
      </c>
      <c r="AJ36" s="28" t="s">
        <v>308</v>
      </c>
      <c r="AK36" s="18" t="s">
        <v>202</v>
      </c>
      <c r="AL36" s="28">
        <v>738</v>
      </c>
      <c r="AM36" s="28">
        <v>4</v>
      </c>
      <c r="AN36" s="28">
        <v>0</v>
      </c>
      <c r="AO36" s="28" t="s">
        <v>309</v>
      </c>
      <c r="AP36" s="28">
        <v>0</v>
      </c>
      <c r="AQ36" s="28">
        <v>0</v>
      </c>
      <c r="AR36" s="18">
        <f t="shared" si="8"/>
        <v>3</v>
      </c>
      <c r="AS36" s="28">
        <f t="shared" si="9"/>
        <v>5</v>
      </c>
      <c r="AT36" s="34">
        <f t="shared" si="10"/>
        <v>8</v>
      </c>
      <c r="AU36" s="28">
        <f t="shared" si="4"/>
        <v>10</v>
      </c>
      <c r="AV36" s="34">
        <f t="shared" si="5"/>
        <v>6</v>
      </c>
      <c r="AW36" s="75">
        <f t="shared" si="6"/>
        <v>93.199999999999989</v>
      </c>
    </row>
    <row r="37" spans="1:49" ht="50.1" customHeight="1" x14ac:dyDescent="0.25">
      <c r="A37" s="17">
        <v>34</v>
      </c>
      <c r="B37" s="53" t="s">
        <v>310</v>
      </c>
      <c r="C37" s="18" t="e" vm="31">
        <v>#VALUE!</v>
      </c>
      <c r="D37" s="28" t="s">
        <v>52</v>
      </c>
      <c r="E37" s="35" t="s">
        <v>134</v>
      </c>
      <c r="F37" s="28">
        <v>1987</v>
      </c>
      <c r="G37" s="8" t="s">
        <v>296</v>
      </c>
      <c r="H37" s="35" t="str">
        <f t="shared" si="3"/>
        <v>Low and mid-rise structure</v>
      </c>
      <c r="I37" s="35" t="s">
        <v>106</v>
      </c>
      <c r="J37" s="62" t="s">
        <v>55</v>
      </c>
      <c r="K37" s="28" t="s">
        <v>311</v>
      </c>
      <c r="L37" s="28">
        <v>17.8</v>
      </c>
      <c r="M37" s="28" t="s">
        <v>312</v>
      </c>
      <c r="N37" s="18">
        <f>P37*R37</f>
        <v>15.84</v>
      </c>
      <c r="O37" s="28">
        <f>2*T37*W37</f>
        <v>1309.44</v>
      </c>
      <c r="P37" s="28">
        <v>6</v>
      </c>
      <c r="Q37" s="28">
        <v>3</v>
      </c>
      <c r="R37" s="28">
        <v>2.64</v>
      </c>
      <c r="S37" s="28">
        <v>2.64</v>
      </c>
      <c r="T37" s="64">
        <v>19.2</v>
      </c>
      <c r="U37" s="28">
        <v>7.3</v>
      </c>
      <c r="V37" s="65">
        <v>3</v>
      </c>
      <c r="W37" s="28">
        <v>34.1</v>
      </c>
      <c r="X37" s="28">
        <v>6.7</v>
      </c>
      <c r="Y37" s="19">
        <v>4</v>
      </c>
      <c r="Z37" s="18" t="s">
        <v>313</v>
      </c>
      <c r="AA37" s="28" t="s">
        <v>58</v>
      </c>
      <c r="AB37" s="28" t="s">
        <v>58</v>
      </c>
      <c r="AC37" s="27" t="s">
        <v>58</v>
      </c>
      <c r="AD37" s="27" t="s">
        <v>58</v>
      </c>
      <c r="AE37" s="28" t="s">
        <v>58</v>
      </c>
      <c r="AF37" s="28" t="s">
        <v>64</v>
      </c>
      <c r="AG37" s="28" t="s">
        <v>81</v>
      </c>
      <c r="AH37" s="28" t="s">
        <v>82</v>
      </c>
      <c r="AI37" s="28" t="s">
        <v>312</v>
      </c>
      <c r="AJ37" s="28" t="s">
        <v>101</v>
      </c>
      <c r="AK37" s="18" t="s">
        <v>85</v>
      </c>
      <c r="AL37" s="28">
        <f>O37</f>
        <v>1309.44</v>
      </c>
      <c r="AM37" s="28">
        <v>12</v>
      </c>
      <c r="AN37" s="28">
        <v>28</v>
      </c>
      <c r="AO37" s="28" t="s">
        <v>314</v>
      </c>
      <c r="AP37" s="28">
        <v>29</v>
      </c>
      <c r="AQ37" s="28">
        <v>29</v>
      </c>
      <c r="AR37" s="18">
        <f t="shared" si="8"/>
        <v>3</v>
      </c>
      <c r="AS37" s="28">
        <f t="shared" si="9"/>
        <v>5</v>
      </c>
      <c r="AT37" s="34">
        <f t="shared" si="10"/>
        <v>10</v>
      </c>
      <c r="AU37" s="28">
        <f t="shared" si="4"/>
        <v>6</v>
      </c>
      <c r="AV37" s="34">
        <f t="shared" si="5"/>
        <v>6</v>
      </c>
      <c r="AW37" s="75">
        <f t="shared" si="6"/>
        <v>75.8</v>
      </c>
    </row>
    <row r="38" spans="1:49" ht="50.1" customHeight="1" x14ac:dyDescent="0.25">
      <c r="A38" s="17">
        <v>35</v>
      </c>
      <c r="B38" s="53" t="s">
        <v>315</v>
      </c>
      <c r="C38" s="18" t="e" vm="32">
        <v>#VALUE!</v>
      </c>
      <c r="D38" s="28" t="s">
        <v>316</v>
      </c>
      <c r="E38" s="28">
        <v>1988</v>
      </c>
      <c r="F38" s="28">
        <v>1988</v>
      </c>
      <c r="G38" s="18" t="s">
        <v>91</v>
      </c>
      <c r="H38" s="35" t="str">
        <f t="shared" si="3"/>
        <v>Single-storey structure</v>
      </c>
      <c r="I38" s="35" t="s">
        <v>54</v>
      </c>
      <c r="J38" s="35" t="s">
        <v>172</v>
      </c>
      <c r="K38" s="28" t="s">
        <v>317</v>
      </c>
      <c r="L38" s="28">
        <v>41.3</v>
      </c>
      <c r="M38" s="28" t="s">
        <v>135</v>
      </c>
      <c r="N38" s="18">
        <v>7.8</v>
      </c>
      <c r="O38" s="28">
        <f>T38*W38</f>
        <v>8418</v>
      </c>
      <c r="P38" s="28">
        <v>1</v>
      </c>
      <c r="Q38" s="28" t="s">
        <v>58</v>
      </c>
      <c r="R38" s="28">
        <v>7.8</v>
      </c>
      <c r="S38" s="28">
        <v>7.8</v>
      </c>
      <c r="T38" s="64">
        <v>69</v>
      </c>
      <c r="U38" s="28">
        <v>12.2</v>
      </c>
      <c r="V38" s="65"/>
      <c r="W38" s="28">
        <v>122</v>
      </c>
      <c r="X38" s="28">
        <v>12.2</v>
      </c>
      <c r="Y38" s="19"/>
      <c r="Z38" s="18" t="s">
        <v>279</v>
      </c>
      <c r="AA38" s="28" t="s">
        <v>214</v>
      </c>
      <c r="AB38" s="28">
        <v>1</v>
      </c>
      <c r="AC38" s="27" t="s">
        <v>112</v>
      </c>
      <c r="AD38" s="27" t="s">
        <v>177</v>
      </c>
      <c r="AE38" s="28" t="s">
        <v>58</v>
      </c>
      <c r="AF38" s="28" t="s">
        <v>58</v>
      </c>
      <c r="AG38" s="28" t="s">
        <v>58</v>
      </c>
      <c r="AH38" s="28" t="s">
        <v>58</v>
      </c>
      <c r="AI38" s="28" t="s">
        <v>58</v>
      </c>
      <c r="AJ38" s="28" t="s">
        <v>58</v>
      </c>
      <c r="AK38" s="18" t="s">
        <v>318</v>
      </c>
      <c r="AL38" s="28">
        <f>26.5*22.8</f>
        <v>604.20000000000005</v>
      </c>
      <c r="AM38" s="28">
        <v>1</v>
      </c>
      <c r="AN38" s="28">
        <v>0</v>
      </c>
      <c r="AO38" s="28" t="s">
        <v>319</v>
      </c>
      <c r="AP38" s="28">
        <v>907</v>
      </c>
      <c r="AQ38" s="28">
        <f>AP38</f>
        <v>907</v>
      </c>
      <c r="AR38" s="18">
        <f t="shared" si="8"/>
        <v>3</v>
      </c>
      <c r="AS38" s="28">
        <f t="shared" si="9"/>
        <v>5</v>
      </c>
      <c r="AT38" s="34">
        <f t="shared" si="10"/>
        <v>10</v>
      </c>
      <c r="AU38" s="28">
        <f t="shared" si="4"/>
        <v>5</v>
      </c>
      <c r="AV38" s="34">
        <f t="shared" si="5"/>
        <v>6</v>
      </c>
      <c r="AW38" s="75">
        <f t="shared" si="6"/>
        <v>71</v>
      </c>
    </row>
    <row r="39" spans="1:49" ht="50.1" customHeight="1" x14ac:dyDescent="0.25">
      <c r="A39" s="17">
        <v>36</v>
      </c>
      <c r="B39" s="53" t="s">
        <v>320</v>
      </c>
      <c r="C39" s="18" t="e" vm="33">
        <v>#VALUE!</v>
      </c>
      <c r="D39" s="28" t="s">
        <v>52</v>
      </c>
      <c r="E39" s="35" t="s">
        <v>134</v>
      </c>
      <c r="F39" s="28">
        <v>1981</v>
      </c>
      <c r="G39" s="18" t="s">
        <v>53</v>
      </c>
      <c r="H39" s="35" t="str">
        <f t="shared" si="3"/>
        <v>Low and mid-rise structure</v>
      </c>
      <c r="I39" s="35" t="s">
        <v>106</v>
      </c>
      <c r="J39" s="62" t="s">
        <v>58</v>
      </c>
      <c r="K39" s="28" t="s">
        <v>286</v>
      </c>
      <c r="L39" s="28">
        <v>20.3</v>
      </c>
      <c r="M39" s="28" t="s">
        <v>115</v>
      </c>
      <c r="N39" s="18">
        <v>18.5</v>
      </c>
      <c r="O39" s="28">
        <f>T39*W39</f>
        <v>1332</v>
      </c>
      <c r="P39" s="28">
        <v>5</v>
      </c>
      <c r="Q39" s="28" t="s">
        <v>58</v>
      </c>
      <c r="R39" s="28" t="s">
        <v>58</v>
      </c>
      <c r="S39" s="28" t="s">
        <v>58</v>
      </c>
      <c r="T39" s="64">
        <v>18</v>
      </c>
      <c r="U39" s="28">
        <v>6.7</v>
      </c>
      <c r="V39" s="65">
        <v>3</v>
      </c>
      <c r="W39" s="28">
        <v>74</v>
      </c>
      <c r="X39" s="28">
        <v>9</v>
      </c>
      <c r="Y39" s="19">
        <v>8.4</v>
      </c>
      <c r="Z39" s="8" t="s">
        <v>136</v>
      </c>
      <c r="AA39" s="28" t="s">
        <v>166</v>
      </c>
      <c r="AB39" s="28">
        <v>1</v>
      </c>
      <c r="AC39" s="27" t="s">
        <v>112</v>
      </c>
      <c r="AD39" s="27" t="s">
        <v>321</v>
      </c>
      <c r="AE39" s="53" t="s">
        <v>322</v>
      </c>
      <c r="AF39" s="28" t="s">
        <v>64</v>
      </c>
      <c r="AG39" s="28" t="s">
        <v>81</v>
      </c>
      <c r="AH39" s="28" t="s">
        <v>82</v>
      </c>
      <c r="AI39" s="28" t="s">
        <v>115</v>
      </c>
      <c r="AJ39" s="28" t="s">
        <v>101</v>
      </c>
      <c r="AK39" s="18" t="s">
        <v>85</v>
      </c>
      <c r="AL39" s="28">
        <f>O39</f>
        <v>1332</v>
      </c>
      <c r="AM39" s="28">
        <v>5</v>
      </c>
      <c r="AN39" s="28">
        <v>11</v>
      </c>
      <c r="AO39" s="28" t="s">
        <v>323</v>
      </c>
      <c r="AP39" s="28">
        <v>36</v>
      </c>
      <c r="AQ39" s="28">
        <v>36</v>
      </c>
      <c r="AR39" s="18">
        <f t="shared" si="8"/>
        <v>3</v>
      </c>
      <c r="AS39" s="28">
        <f t="shared" si="9"/>
        <v>5</v>
      </c>
      <c r="AT39" s="34">
        <f t="shared" si="10"/>
        <v>9</v>
      </c>
      <c r="AU39" s="28">
        <f t="shared" si="4"/>
        <v>10</v>
      </c>
      <c r="AV39" s="34">
        <f t="shared" si="5"/>
        <v>6</v>
      </c>
      <c r="AW39" s="75">
        <f t="shared" si="6"/>
        <v>94.1</v>
      </c>
    </row>
    <row r="40" spans="1:49" ht="50.1" customHeight="1" x14ac:dyDescent="0.25">
      <c r="A40" s="17">
        <v>37</v>
      </c>
      <c r="B40" s="53" t="s">
        <v>324</v>
      </c>
      <c r="C40" s="18" t="e" vm="34">
        <v>#VALUE!</v>
      </c>
      <c r="D40" s="28" t="s">
        <v>325</v>
      </c>
      <c r="E40" s="35">
        <v>1971</v>
      </c>
      <c r="F40" s="28">
        <v>1986</v>
      </c>
      <c r="G40" s="18" t="s">
        <v>53</v>
      </c>
      <c r="H40" s="35" t="str">
        <f t="shared" si="3"/>
        <v>Low and mid-rise structure</v>
      </c>
      <c r="I40" s="35" t="s">
        <v>54</v>
      </c>
      <c r="J40" s="62" t="s">
        <v>58</v>
      </c>
      <c r="K40" s="28" t="s">
        <v>286</v>
      </c>
      <c r="L40" s="28">
        <v>10.199999999999999</v>
      </c>
      <c r="M40" s="28" t="s">
        <v>135</v>
      </c>
      <c r="N40" s="18" t="s">
        <v>58</v>
      </c>
      <c r="O40" s="28" t="s">
        <v>58</v>
      </c>
      <c r="P40" s="28">
        <v>6</v>
      </c>
      <c r="Q40" s="28" t="s">
        <v>58</v>
      </c>
      <c r="R40" s="28" t="s">
        <v>58</v>
      </c>
      <c r="S40" s="28" t="s">
        <v>58</v>
      </c>
      <c r="T40" s="64" t="s">
        <v>58</v>
      </c>
      <c r="U40" s="28" t="s">
        <v>58</v>
      </c>
      <c r="V40" s="65" t="s">
        <v>58</v>
      </c>
      <c r="W40" s="28" t="s">
        <v>58</v>
      </c>
      <c r="X40" s="28" t="s">
        <v>58</v>
      </c>
      <c r="Y40" s="19" t="s">
        <v>58</v>
      </c>
      <c r="Z40" s="8" t="s">
        <v>136</v>
      </c>
      <c r="AA40" s="28" t="s">
        <v>60</v>
      </c>
      <c r="AB40" s="28">
        <v>3</v>
      </c>
      <c r="AC40" s="27" t="s">
        <v>112</v>
      </c>
      <c r="AD40" s="27" t="s">
        <v>231</v>
      </c>
      <c r="AE40" s="28" t="s">
        <v>58</v>
      </c>
      <c r="AF40" s="28" t="s">
        <v>98</v>
      </c>
      <c r="AG40" s="28" t="s">
        <v>99</v>
      </c>
      <c r="AH40" s="28" t="s">
        <v>66</v>
      </c>
      <c r="AI40" s="28" t="s">
        <v>135</v>
      </c>
      <c r="AJ40" s="28" t="s">
        <v>101</v>
      </c>
      <c r="AK40" s="18" t="s">
        <v>137</v>
      </c>
      <c r="AL40" s="28" t="s">
        <v>58</v>
      </c>
      <c r="AM40" s="28">
        <v>6</v>
      </c>
      <c r="AN40" s="28">
        <v>33</v>
      </c>
      <c r="AO40" s="28" t="s">
        <v>326</v>
      </c>
      <c r="AP40" s="28">
        <v>300</v>
      </c>
      <c r="AQ40" s="28">
        <v>300</v>
      </c>
      <c r="AR40" s="18">
        <f t="shared" si="8"/>
        <v>3</v>
      </c>
      <c r="AS40" s="28">
        <f t="shared" si="9"/>
        <v>5</v>
      </c>
      <c r="AT40" s="34">
        <f t="shared" si="10"/>
        <v>1</v>
      </c>
      <c r="AU40" s="28">
        <f t="shared" si="4"/>
        <v>10</v>
      </c>
      <c r="AV40" s="34">
        <f t="shared" si="5"/>
        <v>5</v>
      </c>
      <c r="AW40" s="75">
        <f t="shared" si="6"/>
        <v>83.233333333333334</v>
      </c>
    </row>
    <row r="41" spans="1:49" ht="50.1" customHeight="1" x14ac:dyDescent="0.25">
      <c r="A41" s="64">
        <v>38</v>
      </c>
      <c r="B41" s="54" t="s">
        <v>369</v>
      </c>
      <c r="C41" s="18" t="e" vm="35">
        <v>#VALUE!</v>
      </c>
      <c r="D41" s="28" t="s">
        <v>52</v>
      </c>
      <c r="E41" s="35">
        <v>1987</v>
      </c>
      <c r="F41" s="28">
        <v>2001</v>
      </c>
      <c r="G41" s="18" t="s">
        <v>91</v>
      </c>
      <c r="H41" s="35" t="str">
        <f t="shared" si="3"/>
        <v>Hig-rise structure</v>
      </c>
      <c r="I41" s="35" t="s">
        <v>54</v>
      </c>
      <c r="J41" s="62" t="s">
        <v>120</v>
      </c>
      <c r="K41" s="28" t="s">
        <v>286</v>
      </c>
      <c r="L41" s="28">
        <v>7.6</v>
      </c>
      <c r="M41" s="28" t="s">
        <v>370</v>
      </c>
      <c r="N41" s="18">
        <v>186</v>
      </c>
      <c r="O41" s="28">
        <f>(W41+75)*T41/2</f>
        <v>3850</v>
      </c>
      <c r="P41" s="28">
        <v>47</v>
      </c>
      <c r="Q41" s="28" t="s">
        <v>58</v>
      </c>
      <c r="R41" s="28" t="s">
        <v>58</v>
      </c>
      <c r="S41" s="28" t="s">
        <v>58</v>
      </c>
      <c r="T41" s="64">
        <v>44</v>
      </c>
      <c r="U41" s="28" t="s">
        <v>58</v>
      </c>
      <c r="V41" s="65">
        <v>4</v>
      </c>
      <c r="W41" s="28">
        <v>100</v>
      </c>
      <c r="X41" s="28" t="s">
        <v>58</v>
      </c>
      <c r="Y41" s="19">
        <v>16</v>
      </c>
      <c r="Z41" s="8" t="s">
        <v>371</v>
      </c>
      <c r="AA41" s="28" t="s">
        <v>60</v>
      </c>
      <c r="AB41" s="28">
        <v>1</v>
      </c>
      <c r="AC41" s="27" t="s">
        <v>112</v>
      </c>
      <c r="AD41" s="27" t="s">
        <v>231</v>
      </c>
      <c r="AE41" s="53" t="s">
        <v>372</v>
      </c>
      <c r="AF41" s="28" t="s">
        <v>98</v>
      </c>
      <c r="AG41" s="28" t="s">
        <v>99</v>
      </c>
      <c r="AH41" s="28" t="s">
        <v>66</v>
      </c>
      <c r="AI41" s="28" t="str">
        <f>K41</f>
        <v>RC slab</v>
      </c>
      <c r="AJ41" s="28" t="s">
        <v>101</v>
      </c>
      <c r="AK41" s="18" t="s">
        <v>102</v>
      </c>
      <c r="AL41" s="28">
        <f>O41</f>
        <v>3850</v>
      </c>
      <c r="AM41" s="28">
        <f>P41</f>
        <v>47</v>
      </c>
      <c r="AN41" s="28">
        <v>0</v>
      </c>
      <c r="AO41" s="28" t="s">
        <v>373</v>
      </c>
      <c r="AP41" s="28">
        <v>0</v>
      </c>
      <c r="AQ41" s="28">
        <v>0</v>
      </c>
      <c r="AR41" s="18">
        <f t="shared" si="8"/>
        <v>3</v>
      </c>
      <c r="AS41" s="28">
        <f t="shared" si="9"/>
        <v>5</v>
      </c>
      <c r="AT41" s="34">
        <f t="shared" si="10"/>
        <v>7</v>
      </c>
      <c r="AU41" s="28">
        <f t="shared" si="4"/>
        <v>10</v>
      </c>
      <c r="AV41" s="34">
        <f t="shared" si="5"/>
        <v>6</v>
      </c>
      <c r="AW41" s="75">
        <f t="shared" si="6"/>
        <v>92.3</v>
      </c>
    </row>
    <row r="42" spans="1:49" ht="50.1" customHeight="1" x14ac:dyDescent="0.25">
      <c r="A42" s="17">
        <v>39</v>
      </c>
      <c r="B42" s="53" t="s">
        <v>374</v>
      </c>
      <c r="C42" s="18" t="e" vm="18">
        <v>#VALUE!</v>
      </c>
      <c r="D42" s="28" t="s">
        <v>88</v>
      </c>
      <c r="E42" s="35">
        <v>1979</v>
      </c>
      <c r="F42" s="28">
        <v>2005</v>
      </c>
      <c r="G42" s="18" t="s">
        <v>296</v>
      </c>
      <c r="H42" s="35" t="str">
        <f>IF(P42=1,"Single-storey structure",IF(P42&lt;=9,"Low and mid-rise structure","Hig-rise structure"))</f>
        <v>Hig-rise structure</v>
      </c>
      <c r="I42" s="35" t="s">
        <v>54</v>
      </c>
      <c r="J42" s="62" t="s">
        <v>74</v>
      </c>
      <c r="K42" s="28" t="s">
        <v>228</v>
      </c>
      <c r="L42" s="28">
        <v>23</v>
      </c>
      <c r="M42" s="28" t="s">
        <v>375</v>
      </c>
      <c r="N42" s="18">
        <v>106</v>
      </c>
      <c r="O42" s="28">
        <f>T42*W42</f>
        <v>1000</v>
      </c>
      <c r="P42" s="28">
        <v>29</v>
      </c>
      <c r="Q42" s="28">
        <v>3</v>
      </c>
      <c r="R42" s="28" t="s">
        <v>58</v>
      </c>
      <c r="S42" s="28" t="s">
        <v>58</v>
      </c>
      <c r="T42" s="64">
        <v>25</v>
      </c>
      <c r="U42" s="28" t="s">
        <v>58</v>
      </c>
      <c r="V42" s="65" t="s">
        <v>58</v>
      </c>
      <c r="W42" s="28">
        <v>40</v>
      </c>
      <c r="X42" s="28" t="s">
        <v>58</v>
      </c>
      <c r="Y42" s="19" t="s">
        <v>58</v>
      </c>
      <c r="Z42" s="8" t="s">
        <v>371</v>
      </c>
      <c r="AA42" s="28" t="s">
        <v>60</v>
      </c>
      <c r="AB42" s="28" t="s">
        <v>58</v>
      </c>
      <c r="AC42" s="27" t="s">
        <v>61</v>
      </c>
      <c r="AD42" s="27" t="s">
        <v>376</v>
      </c>
      <c r="AE42" s="28" t="s">
        <v>58</v>
      </c>
      <c r="AF42" s="28" t="s">
        <v>98</v>
      </c>
      <c r="AG42" s="28" t="s">
        <v>99</v>
      </c>
      <c r="AH42" s="28" t="s">
        <v>66</v>
      </c>
      <c r="AI42" s="28" t="s">
        <v>148</v>
      </c>
      <c r="AJ42" s="28" t="s">
        <v>377</v>
      </c>
      <c r="AK42" s="18" t="s">
        <v>102</v>
      </c>
      <c r="AL42" s="28" t="s">
        <v>58</v>
      </c>
      <c r="AM42" s="28">
        <v>12</v>
      </c>
      <c r="AN42" s="28">
        <v>0</v>
      </c>
      <c r="AO42" s="28" t="s">
        <v>378</v>
      </c>
      <c r="AP42" s="28" t="s">
        <v>58</v>
      </c>
      <c r="AQ42" s="28" t="s">
        <v>58</v>
      </c>
      <c r="AR42" s="18">
        <f t="shared" si="8"/>
        <v>3</v>
      </c>
      <c r="AS42" s="28">
        <f t="shared" si="9"/>
        <v>5</v>
      </c>
      <c r="AT42" s="34">
        <f t="shared" si="10"/>
        <v>5</v>
      </c>
      <c r="AU42" s="28">
        <f t="shared" si="4"/>
        <v>9</v>
      </c>
      <c r="AV42" s="34">
        <f t="shared" si="5"/>
        <v>3</v>
      </c>
      <c r="AW42" s="75">
        <f t="shared" si="6"/>
        <v>74.7</v>
      </c>
    </row>
    <row r="43" spans="1:49" ht="50.1" customHeight="1" thickBot="1" x14ac:dyDescent="0.3">
      <c r="A43" s="77">
        <v>40</v>
      </c>
      <c r="B43" s="60" t="s">
        <v>379</v>
      </c>
      <c r="C43" s="61" t="e" vm="36">
        <v>#VALUE!</v>
      </c>
      <c r="D43" s="33" t="s">
        <v>295</v>
      </c>
      <c r="E43" s="33">
        <v>1962</v>
      </c>
      <c r="F43" s="33">
        <v>2017</v>
      </c>
      <c r="G43" s="61" t="s">
        <v>91</v>
      </c>
      <c r="H43" s="63" t="str">
        <f t="shared" ref="H43" si="11">IF(P43=1,"Single-storey structure",IF(P43&lt;=14,"Low and mid-rise structure","Hig-rise structure"))</f>
        <v>Hig-rise structure</v>
      </c>
      <c r="I43" s="63" t="s">
        <v>54</v>
      </c>
      <c r="J43" s="63" t="s">
        <v>380</v>
      </c>
      <c r="K43" s="33" t="s">
        <v>317</v>
      </c>
      <c r="L43" s="33">
        <v>11</v>
      </c>
      <c r="M43" s="33" t="s">
        <v>381</v>
      </c>
      <c r="N43" s="61">
        <v>60.9</v>
      </c>
      <c r="O43" s="33">
        <f>T43*W43</f>
        <v>975.45999999999992</v>
      </c>
      <c r="P43" s="33">
        <v>16</v>
      </c>
      <c r="Q43" s="33" t="s">
        <v>58</v>
      </c>
      <c r="R43" s="33">
        <v>6.3</v>
      </c>
      <c r="S43" s="33">
        <v>3.9</v>
      </c>
      <c r="T43" s="66">
        <v>30.2</v>
      </c>
      <c r="U43" s="33">
        <v>10.6</v>
      </c>
      <c r="V43" s="67">
        <v>3</v>
      </c>
      <c r="W43" s="33">
        <v>32.299999999999997</v>
      </c>
      <c r="X43" s="33">
        <v>10.5</v>
      </c>
      <c r="Y43" s="68">
        <v>3</v>
      </c>
      <c r="Z43" s="69" t="s">
        <v>371</v>
      </c>
      <c r="AA43" s="33" t="s">
        <v>166</v>
      </c>
      <c r="AB43" s="33">
        <v>1</v>
      </c>
      <c r="AC43" s="32" t="s">
        <v>58</v>
      </c>
      <c r="AD43" s="32" t="s">
        <v>376</v>
      </c>
      <c r="AE43" s="60" t="s">
        <v>383</v>
      </c>
      <c r="AF43" s="63" t="s">
        <v>98</v>
      </c>
      <c r="AG43" s="33" t="s">
        <v>81</v>
      </c>
      <c r="AH43" s="33" t="s">
        <v>82</v>
      </c>
      <c r="AI43" s="33" t="s">
        <v>148</v>
      </c>
      <c r="AJ43" s="33" t="s">
        <v>101</v>
      </c>
      <c r="AK43" s="61" t="s">
        <v>289</v>
      </c>
      <c r="AL43" s="33">
        <f>O43</f>
        <v>975.45999999999992</v>
      </c>
      <c r="AM43" s="33">
        <f>P43</f>
        <v>16</v>
      </c>
      <c r="AN43" s="33">
        <v>21</v>
      </c>
      <c r="AO43" s="33" t="s">
        <v>382</v>
      </c>
      <c r="AP43" s="33" t="s">
        <v>58</v>
      </c>
      <c r="AQ43" s="33" t="s">
        <v>58</v>
      </c>
      <c r="AR43" s="61">
        <f t="shared" si="8"/>
        <v>3</v>
      </c>
      <c r="AS43" s="33">
        <f t="shared" si="9"/>
        <v>5</v>
      </c>
      <c r="AT43" s="71">
        <f t="shared" si="10"/>
        <v>10</v>
      </c>
      <c r="AU43" s="33">
        <f t="shared" si="4"/>
        <v>9</v>
      </c>
      <c r="AV43" s="71">
        <f t="shared" si="5"/>
        <v>4</v>
      </c>
      <c r="AW43" s="76">
        <f t="shared" si="6"/>
        <v>82.86666666666666</v>
      </c>
    </row>
    <row r="44" spans="1:49" ht="15.75" thickTop="1" x14ac:dyDescent="0.25"/>
  </sheetData>
  <mergeCells count="50">
    <mergeCell ref="AG2:AG3"/>
    <mergeCell ref="AH2:AH3"/>
    <mergeCell ref="AI2:AI3"/>
    <mergeCell ref="AJ2:AJ3"/>
    <mergeCell ref="AK2:AK3"/>
    <mergeCell ref="AO2:AO3"/>
    <mergeCell ref="AP2:AP3"/>
    <mergeCell ref="AQ2:AQ3"/>
    <mergeCell ref="AK1:AQ1"/>
    <mergeCell ref="AR1:AW1"/>
    <mergeCell ref="AV2:AV3"/>
    <mergeCell ref="AW2:AW3"/>
    <mergeCell ref="AS2:AS3"/>
    <mergeCell ref="AT2:AT3"/>
    <mergeCell ref="AU2:AU3"/>
    <mergeCell ref="AR2:AR3"/>
    <mergeCell ref="AL2:AL3"/>
    <mergeCell ref="AM2:AM3"/>
    <mergeCell ref="AN2:AN3"/>
    <mergeCell ref="N1:Y1"/>
    <mergeCell ref="Z1:AJ1"/>
    <mergeCell ref="AF2:AF3"/>
    <mergeCell ref="P2:P3"/>
    <mergeCell ref="Q2:Q3"/>
    <mergeCell ref="S2:S3"/>
    <mergeCell ref="T2:V2"/>
    <mergeCell ref="W2:Y2"/>
    <mergeCell ref="Z2:Z3"/>
    <mergeCell ref="AA2:AA3"/>
    <mergeCell ref="AB2:AB3"/>
    <mergeCell ref="AC2:AD2"/>
    <mergeCell ref="R2:R3"/>
    <mergeCell ref="N2:N3"/>
    <mergeCell ref="O2:O3"/>
    <mergeCell ref="AE2:AE3"/>
    <mergeCell ref="J2:J3"/>
    <mergeCell ref="A1:A3"/>
    <mergeCell ref="B1:B3"/>
    <mergeCell ref="C1:F1"/>
    <mergeCell ref="G1:M1"/>
    <mergeCell ref="M2:M3"/>
    <mergeCell ref="L2:L3"/>
    <mergeCell ref="C2:C3"/>
    <mergeCell ref="D2:D3"/>
    <mergeCell ref="E2:E3"/>
    <mergeCell ref="F2:F3"/>
    <mergeCell ref="G2:G3"/>
    <mergeCell ref="H2:H3"/>
    <mergeCell ref="I2:I3"/>
    <mergeCell ref="K2:K3"/>
  </mergeCells>
  <conditionalFormatting sqref="AW4:AW43">
    <cfRule type="cellIs" dxfId="0" priority="1" operator="greaterThan">
      <formula>50</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1"/>
  <sheetViews>
    <sheetView zoomScale="77" zoomScaleNormal="100" workbookViewId="0">
      <selection activeCell="B8" sqref="B8"/>
    </sheetView>
  </sheetViews>
  <sheetFormatPr defaultColWidth="8.85546875" defaultRowHeight="15" x14ac:dyDescent="0.25"/>
  <cols>
    <col min="1" max="1" width="5.140625" style="45" bestFit="1" customWidth="1"/>
    <col min="2" max="2" width="255.7109375" style="45" customWidth="1"/>
    <col min="3" max="16384" width="8.85546875" style="45"/>
  </cols>
  <sheetData>
    <row r="1" spans="1:2" x14ac:dyDescent="0.25">
      <c r="A1" s="43" t="s">
        <v>0</v>
      </c>
      <c r="B1" s="44" t="s">
        <v>327</v>
      </c>
    </row>
    <row r="2" spans="1:2" x14ac:dyDescent="0.25">
      <c r="A2" s="42">
        <v>1</v>
      </c>
      <c r="B2" s="55" t="s">
        <v>328</v>
      </c>
    </row>
    <row r="3" spans="1:2" x14ac:dyDescent="0.25">
      <c r="A3" s="42">
        <v>1</v>
      </c>
      <c r="B3" s="56" t="s">
        <v>329</v>
      </c>
    </row>
    <row r="4" spans="1:2" x14ac:dyDescent="0.25">
      <c r="A4" s="42">
        <v>2</v>
      </c>
      <c r="B4" s="57" t="s">
        <v>330</v>
      </c>
    </row>
    <row r="5" spans="1:2" x14ac:dyDescent="0.25">
      <c r="A5" s="42">
        <v>2</v>
      </c>
      <c r="B5" s="58" t="s">
        <v>331</v>
      </c>
    </row>
    <row r="6" spans="1:2" x14ac:dyDescent="0.25">
      <c r="A6" s="42">
        <v>3</v>
      </c>
      <c r="B6" s="56" t="s">
        <v>332</v>
      </c>
    </row>
    <row r="7" spans="1:2" x14ac:dyDescent="0.25">
      <c r="A7" s="42">
        <v>4</v>
      </c>
      <c r="B7" s="58" t="s">
        <v>333</v>
      </c>
    </row>
    <row r="8" spans="1:2" x14ac:dyDescent="0.25">
      <c r="A8" s="42">
        <v>5</v>
      </c>
      <c r="B8" s="59" t="s">
        <v>334</v>
      </c>
    </row>
    <row r="9" spans="1:2" x14ac:dyDescent="0.25">
      <c r="A9" s="42">
        <v>6</v>
      </c>
      <c r="B9" s="59" t="s">
        <v>335</v>
      </c>
    </row>
    <row r="10" spans="1:2" x14ac:dyDescent="0.25">
      <c r="A10" s="42">
        <v>6</v>
      </c>
      <c r="B10" s="56" t="s">
        <v>336</v>
      </c>
    </row>
    <row r="11" spans="1:2" x14ac:dyDescent="0.25">
      <c r="A11" s="42">
        <v>7</v>
      </c>
      <c r="B11" s="59" t="s">
        <v>337</v>
      </c>
    </row>
    <row r="12" spans="1:2" x14ac:dyDescent="0.25">
      <c r="A12" s="46">
        <v>7</v>
      </c>
      <c r="B12" s="59" t="s">
        <v>338</v>
      </c>
    </row>
    <row r="13" spans="1:2" x14ac:dyDescent="0.25">
      <c r="A13" s="46">
        <v>8</v>
      </c>
      <c r="B13" s="59" t="s">
        <v>337</v>
      </c>
    </row>
    <row r="14" spans="1:2" x14ac:dyDescent="0.25">
      <c r="A14" s="42">
        <v>8</v>
      </c>
      <c r="B14" s="59" t="s">
        <v>338</v>
      </c>
    </row>
    <row r="15" spans="1:2" x14ac:dyDescent="0.25">
      <c r="A15" s="42">
        <v>9</v>
      </c>
      <c r="B15" s="56" t="s">
        <v>339</v>
      </c>
    </row>
    <row r="16" spans="1:2" x14ac:dyDescent="0.25">
      <c r="A16" s="42">
        <v>10</v>
      </c>
      <c r="B16" s="59" t="s">
        <v>340</v>
      </c>
    </row>
    <row r="17" spans="1:2" x14ac:dyDescent="0.25">
      <c r="A17" s="42">
        <v>10</v>
      </c>
      <c r="B17" s="56" t="s">
        <v>341</v>
      </c>
    </row>
    <row r="18" spans="1:2" x14ac:dyDescent="0.25">
      <c r="A18" s="42">
        <v>11</v>
      </c>
      <c r="B18" s="56" t="s">
        <v>342</v>
      </c>
    </row>
    <row r="19" spans="1:2" x14ac:dyDescent="0.25">
      <c r="A19" s="42">
        <v>12</v>
      </c>
      <c r="B19" s="59" t="s">
        <v>343</v>
      </c>
    </row>
    <row r="20" spans="1:2" x14ac:dyDescent="0.25">
      <c r="A20" s="42">
        <v>13</v>
      </c>
      <c r="B20" s="59" t="s">
        <v>344</v>
      </c>
    </row>
    <row r="21" spans="1:2" x14ac:dyDescent="0.25">
      <c r="A21" s="42">
        <v>14</v>
      </c>
      <c r="B21" s="59" t="s">
        <v>345</v>
      </c>
    </row>
    <row r="22" spans="1:2" x14ac:dyDescent="0.25">
      <c r="A22" s="42">
        <v>15</v>
      </c>
      <c r="B22" s="59" t="s">
        <v>346</v>
      </c>
    </row>
    <row r="23" spans="1:2" x14ac:dyDescent="0.25">
      <c r="A23" s="42">
        <v>16</v>
      </c>
      <c r="B23" s="59" t="s">
        <v>347</v>
      </c>
    </row>
    <row r="24" spans="1:2" x14ac:dyDescent="0.25">
      <c r="A24" s="42">
        <v>17</v>
      </c>
      <c r="B24" s="59" t="s">
        <v>348</v>
      </c>
    </row>
    <row r="25" spans="1:2" x14ac:dyDescent="0.25">
      <c r="A25" s="42">
        <v>18</v>
      </c>
      <c r="B25" s="59" t="s">
        <v>349</v>
      </c>
    </row>
    <row r="26" spans="1:2" x14ac:dyDescent="0.25">
      <c r="A26" s="42">
        <v>19</v>
      </c>
      <c r="B26" s="59" t="s">
        <v>350</v>
      </c>
    </row>
    <row r="27" spans="1:2" x14ac:dyDescent="0.25">
      <c r="A27" s="42">
        <v>20</v>
      </c>
      <c r="B27" s="59" t="s">
        <v>351</v>
      </c>
    </row>
    <row r="28" spans="1:2" x14ac:dyDescent="0.25">
      <c r="A28" s="42">
        <v>21</v>
      </c>
      <c r="B28" s="59" t="s">
        <v>352</v>
      </c>
    </row>
    <row r="29" spans="1:2" x14ac:dyDescent="0.25">
      <c r="A29" s="42">
        <v>22</v>
      </c>
      <c r="B29" s="59" t="s">
        <v>353</v>
      </c>
    </row>
    <row r="30" spans="1:2" x14ac:dyDescent="0.25">
      <c r="A30" s="42">
        <v>23</v>
      </c>
      <c r="B30" s="56" t="s">
        <v>354</v>
      </c>
    </row>
    <row r="31" spans="1:2" x14ac:dyDescent="0.25">
      <c r="A31" s="42">
        <v>24</v>
      </c>
      <c r="B31" s="56" t="s">
        <v>354</v>
      </c>
    </row>
    <row r="32" spans="1:2" x14ac:dyDescent="0.25">
      <c r="A32" s="42">
        <v>25</v>
      </c>
      <c r="B32" s="56" t="s">
        <v>355</v>
      </c>
    </row>
    <row r="33" spans="1:2" x14ac:dyDescent="0.25">
      <c r="A33" s="42">
        <v>26</v>
      </c>
      <c r="B33" s="59" t="s">
        <v>356</v>
      </c>
    </row>
    <row r="34" spans="1:2" x14ac:dyDescent="0.25">
      <c r="A34" s="42">
        <v>27</v>
      </c>
      <c r="B34" s="59" t="s">
        <v>357</v>
      </c>
    </row>
    <row r="35" spans="1:2" x14ac:dyDescent="0.25">
      <c r="A35" s="42">
        <v>28</v>
      </c>
      <c r="B35" s="59" t="s">
        <v>358</v>
      </c>
    </row>
    <row r="36" spans="1:2" x14ac:dyDescent="0.25">
      <c r="A36" s="42">
        <v>28</v>
      </c>
      <c r="B36" s="56" t="s">
        <v>359</v>
      </c>
    </row>
    <row r="37" spans="1:2" ht="16.5" x14ac:dyDescent="0.25">
      <c r="A37" s="42">
        <v>29</v>
      </c>
      <c r="B37" s="59" t="s">
        <v>360</v>
      </c>
    </row>
    <row r="38" spans="1:2" x14ac:dyDescent="0.25">
      <c r="A38" s="42">
        <v>30</v>
      </c>
      <c r="B38" s="56" t="s">
        <v>361</v>
      </c>
    </row>
    <row r="39" spans="1:2" x14ac:dyDescent="0.25">
      <c r="A39" s="42">
        <v>31</v>
      </c>
      <c r="B39" s="59" t="s">
        <v>362</v>
      </c>
    </row>
    <row r="40" spans="1:2" x14ac:dyDescent="0.25">
      <c r="A40" s="42">
        <v>32</v>
      </c>
      <c r="B40" s="46"/>
    </row>
    <row r="41" spans="1:2" x14ac:dyDescent="0.25">
      <c r="A41" s="42">
        <v>33</v>
      </c>
      <c r="B41" s="56" t="s">
        <v>363</v>
      </c>
    </row>
    <row r="42" spans="1:2" x14ac:dyDescent="0.25">
      <c r="A42" s="42">
        <v>34</v>
      </c>
      <c r="B42" s="56" t="s">
        <v>364</v>
      </c>
    </row>
    <row r="43" spans="1:2" x14ac:dyDescent="0.25">
      <c r="A43" s="42">
        <v>35</v>
      </c>
      <c r="B43" s="56" t="s">
        <v>365</v>
      </c>
    </row>
    <row r="44" spans="1:2" x14ac:dyDescent="0.25">
      <c r="A44" s="42">
        <v>36</v>
      </c>
      <c r="B44" s="56" t="s">
        <v>366</v>
      </c>
    </row>
    <row r="45" spans="1:2" x14ac:dyDescent="0.25">
      <c r="A45" s="42">
        <v>37</v>
      </c>
      <c r="B45" s="56" t="s">
        <v>367</v>
      </c>
    </row>
    <row r="46" spans="1:2" x14ac:dyDescent="0.25">
      <c r="A46" s="79">
        <v>38</v>
      </c>
      <c r="B46" s="56" t="s">
        <v>384</v>
      </c>
    </row>
    <row r="47" spans="1:2" x14ac:dyDescent="0.25">
      <c r="A47" s="79">
        <v>39</v>
      </c>
      <c r="B47" s="56" t="s">
        <v>385</v>
      </c>
    </row>
    <row r="48" spans="1:2" x14ac:dyDescent="0.25">
      <c r="A48" s="79">
        <v>40</v>
      </c>
      <c r="B48" s="56" t="s">
        <v>386</v>
      </c>
    </row>
    <row r="49" spans="1:2" x14ac:dyDescent="0.25">
      <c r="A49" s="80">
        <v>40</v>
      </c>
      <c r="B49" s="81" t="s">
        <v>387</v>
      </c>
    </row>
    <row r="50" spans="1:2" x14ac:dyDescent="0.25">
      <c r="A50" s="78"/>
      <c r="B50" s="78"/>
    </row>
    <row r="51" spans="1:2" x14ac:dyDescent="0.25">
      <c r="A51" s="45" t="s">
        <v>368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Case studies</vt:lpstr>
      <vt:lpstr>References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Giacomo Caredda</dc:creator>
  <cp:keywords/>
  <dc:description/>
  <cp:lastModifiedBy>Giacomo Caredda</cp:lastModifiedBy>
  <cp:revision/>
  <dcterms:created xsi:type="dcterms:W3CDTF">2015-06-05T18:19:34Z</dcterms:created>
  <dcterms:modified xsi:type="dcterms:W3CDTF">2025-10-30T13:32:28Z</dcterms:modified>
  <cp:category/>
  <cp:contentStatus/>
</cp:coreProperties>
</file>